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45" windowWidth="6060" windowHeight="300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3,5,6,7,8'!$A$1:$AU$49</definedName>
    <definedName name="_xlnm.Print_Area" localSheetId="2">'Feuil Match Poule de 4'!$A$1:$AU$47</definedName>
  </definedNames>
  <calcPr fullCalcOnLoad="1"/>
</workbook>
</file>

<file path=xl/sharedStrings.xml><?xml version="1.0" encoding="utf-8"?>
<sst xmlns="http://schemas.openxmlformats.org/spreadsheetml/2006/main" count="849" uniqueCount="542">
  <si>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</si>
  <si>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</si>
  <si>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</si>
  <si>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</si>
  <si>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</si>
  <si>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</si>
  <si>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</si>
  <si>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</si>
  <si>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</si>
  <si>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</si>
  <si>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</si>
  <si>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</si>
  <si>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</si>
  <si>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</si>
  <si>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</si>
  <si>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</si>
  <si>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</si>
  <si>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</si>
  <si>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</si>
  <si>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</si>
  <si>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</si>
  <si>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</si>
  <si>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</si>
  <si>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</si>
  <si>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</si>
  <si>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</si>
  <si>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</si>
  <si>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</si>
  <si>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</si>
  <si>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</si>
  <si>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</si>
  <si>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</si>
  <si>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</si>
  <si>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</si>
  <si>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</si>
  <si>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</si>
  <si>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</si>
  <si>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</si>
  <si>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</si>
  <si>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</si>
  <si>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</si>
  <si>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</si>
  <si>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</si>
  <si>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</si>
  <si>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</si>
  <si>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</si>
  <si>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</si>
  <si>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</si>
  <si>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</si>
  <si>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</si>
  <si>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</si>
  <si>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</si>
  <si>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</si>
  <si>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</si>
  <si>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</si>
  <si>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</si>
  <si>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</si>
  <si>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</si>
  <si>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</si>
  <si>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</si>
  <si>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</si>
  <si>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</si>
  <si>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</si>
  <si>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</si>
  <si>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</si>
  <si>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</si>
  <si>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</si>
  <si>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</si>
  <si>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</si>
  <si>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</si>
  <si>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</si>
  <si>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</si>
  <si>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</si>
  <si>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</si>
  <si>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</si>
  <si>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</si>
  <si>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</si>
  <si>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</si>
  <si>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</si>
  <si>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</si>
  <si>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</si>
  <si>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</si>
  <si>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</si>
  <si>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</si>
  <si>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</si>
  <si>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</si>
  <si>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</si>
  <si>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</si>
  <si>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</si>
  <si>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</si>
  <si>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</si>
  <si>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</si>
  <si>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</si>
  <si>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</si>
  <si>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</si>
  <si>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</si>
  <si>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</si>
  <si>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</si>
  <si>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</si>
  <si>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</si>
  <si>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</si>
  <si>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</si>
  <si>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</si>
  <si>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</si>
  <si>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</si>
  <si>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</si>
  <si>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</si>
  <si>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</si>
  <si>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</si>
  <si>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</si>
  <si>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</si>
  <si>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</si>
  <si>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</si>
  <si>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</si>
  <si>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</si>
  <si>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</si>
  <si>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</si>
  <si>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</si>
  <si>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</si>
  <si>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</si>
  <si>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</si>
  <si>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</si>
  <si>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</si>
  <si>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</si>
  <si>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</si>
  <si>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</si>
  <si>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</si>
  <si>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</si>
  <si>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</si>
  <si>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</si>
  <si>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</si>
  <si>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</si>
  <si>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</si>
  <si>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</si>
  <si>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</si>
  <si>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</si>
  <si>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</si>
  <si>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</si>
  <si>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</si>
  <si>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</si>
  <si>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</si>
  <si>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</si>
  <si>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</si>
  <si>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</si>
  <si>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</si>
  <si>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</si>
  <si>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</si>
  <si>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</si>
  <si>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</si>
  <si>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</si>
  <si>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</si>
  <si>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</si>
  <si>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</si>
  <si>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</si>
  <si>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</si>
  <si>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</si>
  <si>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</si>
  <si>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</si>
  <si>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</si>
  <si>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</si>
  <si>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</si>
  <si>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</si>
  <si>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</si>
  <si>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</si>
  <si>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</si>
  <si>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</si>
  <si>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</si>
  <si>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</si>
  <si>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</si>
  <si>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</si>
  <si>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</si>
  <si>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</si>
  <si>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</si>
  <si>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</si>
  <si>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</si>
  <si>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</si>
  <si>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</si>
  <si>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</si>
  <si>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</si>
  <si>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</si>
  <si>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</si>
  <si>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</si>
  <si>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</si>
  <si>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</si>
  <si>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</si>
  <si>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</si>
  <si>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</si>
  <si>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</si>
  <si>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</si>
  <si>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</si>
  <si>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</si>
  <si>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</si>
  <si>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</si>
  <si>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</si>
  <si>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</si>
  <si>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</si>
  <si>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</si>
  <si>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</si>
  <si>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</si>
  <si>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</si>
  <si>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</si>
  <si>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</si>
  <si>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</si>
  <si>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</si>
  <si>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</si>
  <si>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</si>
  <si>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</si>
  <si>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</si>
  <si>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</si>
  <si>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</si>
  <si>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</si>
  <si>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</si>
  <si>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</si>
  <si>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</si>
  <si>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</si>
  <si>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</si>
  <si>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</si>
  <si>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</si>
  <si>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</si>
  <si>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</si>
  <si>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</si>
  <si>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</si>
  <si>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</si>
  <si>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</si>
  <si>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</si>
  <si>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</si>
  <si>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</si>
  <si>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</si>
  <si>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</si>
  <si>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</si>
  <si>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</si>
  <si>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</si>
  <si>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</si>
  <si>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</si>
  <si>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</si>
  <si>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</si>
  <si>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</si>
  <si>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</si>
  <si>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</si>
  <si>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</si>
  <si>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</si>
  <si>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</si>
  <si>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</si>
  <si>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</si>
  <si>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</si>
  <si>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</si>
  <si>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</si>
  <si>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</si>
  <si>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</si>
  <si>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</si>
  <si>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</si>
  <si>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</si>
  <si>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</si>
  <si>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</si>
  <si>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</si>
  <si>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</si>
  <si>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</si>
  <si>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</si>
  <si>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</si>
  <si>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</si>
  <si>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</si>
  <si>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</si>
  <si>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</si>
  <si>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</si>
  <si>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</si>
  <si>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</si>
  <si>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</si>
  <si>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</si>
  <si>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</si>
  <si>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</si>
  <si>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</si>
  <si>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</si>
  <si>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</si>
  <si>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</si>
  <si>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</si>
  <si>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</si>
  <si>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</si>
  <si>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</si>
  <si>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</si>
  <si>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</si>
  <si>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</si>
  <si>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</si>
  <si>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</si>
  <si>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</si>
  <si>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</si>
  <si>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</si>
  <si>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</si>
  <si>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</si>
  <si>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</si>
  <si>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</si>
  <si>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</si>
  <si>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</si>
  <si>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</si>
  <si>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</si>
  <si>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</si>
  <si>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</si>
  <si>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</si>
  <si>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</si>
  <si>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</si>
  <si>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</si>
  <si>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</si>
  <si>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</si>
  <si>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</si>
  <si>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</si>
  <si>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</si>
  <si>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</si>
  <si>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</si>
  <si>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</si>
  <si>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</si>
  <si>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</si>
  <si>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</si>
  <si>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</si>
  <si>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</si>
  <si>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</si>
  <si>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</si>
  <si>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</si>
  <si>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</si>
  <si>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</si>
  <si>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</si>
  <si>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</si>
  <si>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</si>
  <si>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</si>
  <si>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</si>
  <si>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</si>
  <si>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</si>
  <si>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</si>
  <si>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</si>
  <si>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</si>
  <si>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</si>
  <si>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</si>
  <si>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</si>
  <si>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</si>
  <si>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</si>
  <si>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</si>
  <si>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</si>
  <si>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</si>
  <si>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</si>
  <si>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</si>
  <si>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</si>
  <si>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</si>
  <si>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</si>
  <si>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</si>
  <si>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</si>
  <si>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</si>
  <si>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</si>
  <si>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</si>
  <si>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</si>
  <si>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</si>
  <si>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</si>
  <si>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</si>
  <si>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</si>
  <si>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</si>
  <si>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</si>
  <si>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</si>
  <si>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</si>
  <si>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</si>
  <si>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</si>
  <si>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</si>
  <si>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</si>
  <si>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</si>
  <si>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</si>
  <si>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</si>
  <si>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</si>
  <si>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</si>
  <si>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</si>
  <si>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</si>
  <si>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</si>
  <si>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</si>
  <si>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</si>
  <si>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</si>
  <si>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</si>
  <si>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</si>
  <si>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</si>
  <si>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</si>
  <si>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</si>
  <si>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</si>
  <si>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</si>
  <si>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</si>
  <si>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</si>
  <si>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</si>
  <si>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</si>
  <si>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</si>
  <si>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</si>
  <si>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</si>
  <si>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</si>
  <si>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</si>
  <si>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</si>
  <si>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</si>
  <si>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</si>
  <si>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</si>
  <si>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</si>
  <si>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</si>
  <si>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</si>
  <si>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</si>
  <si>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</si>
  <si>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</si>
  <si>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</si>
  <si>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</si>
  <si>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</si>
  <si>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</si>
  <si>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</si>
  <si>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</si>
  <si>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</si>
  <si>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</si>
  <si>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</si>
  <si>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</si>
  <si>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</si>
  <si>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</si>
  <si>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</si>
  <si>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</si>
  <si>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</si>
  <si>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</si>
  <si>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</si>
  <si>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</si>
  <si>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</si>
  <si>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</si>
  <si>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</si>
  <si>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</si>
  <si>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</si>
  <si>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</si>
  <si>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</si>
  <si>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</si>
  <si>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</si>
  <si>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</si>
  <si>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</si>
  <si>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</si>
  <si>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</si>
  <si>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</si>
  <si>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</si>
  <si>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</si>
  <si>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</si>
  <si>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</si>
  <si>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</si>
  <si>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</si>
  <si>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</si>
  <si>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</si>
  <si>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</si>
  <si>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</si>
  <si>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</si>
  <si>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</si>
  <si>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</si>
  <si>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</si>
  <si>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</si>
  <si>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</si>
  <si>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</si>
  <si>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</si>
  <si>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</si>
  <si>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</si>
  <si>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</si>
  <si>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</si>
  <si>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</si>
  <si>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</si>
  <si>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</si>
  <si>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</si>
  <si>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</si>
  <si>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</si>
  <si>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</si>
  <si>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</si>
  <si>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</si>
  <si>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</si>
  <si>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</si>
  <si>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</si>
  <si>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</si>
  <si>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</si>
  <si>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</si>
  <si>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</si>
  <si>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</si>
  <si>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</si>
  <si>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</si>
  <si>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</si>
  <si>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</si>
  <si>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</si>
  <si>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</si>
  <si>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</si>
  <si>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</si>
  <si>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</si>
  <si>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</si>
  <si>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</si>
  <si>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</si>
  <si>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</si>
  <si>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</si>
  <si>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</si>
  <si>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</si>
  <si>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</si>
  <si>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</si>
  <si>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</si>
  <si>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</si>
  <si>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</si>
  <si>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</si>
  <si>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</si>
  <si>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</si>
  <si>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</si>
  <si>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</si>
  <si>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</si>
  <si>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</si>
  <si>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</si>
  <si>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</si>
  <si>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</si>
  <si>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</si>
  <si>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</si>
  <si>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</si>
  <si>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</si>
  <si>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</si>
  <si>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</si>
  <si>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</si>
  <si>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</si>
  <si>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</si>
  <si>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</si>
  <si>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</si>
  <si>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</si>
  <si>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</si>
  <si>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</si>
  <si>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</si>
  <si>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</si>
  <si>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</si>
  <si>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</si>
  <si>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Dangeau</t>
  </si>
  <si>
    <t>3Bandes</t>
  </si>
  <si>
    <t>GUILLON JEAN-PAUL</t>
  </si>
  <si>
    <t>LAILLIER MAURICE</t>
  </si>
  <si>
    <t>018645D</t>
  </si>
  <si>
    <t>JARGEAU</t>
  </si>
  <si>
    <t>MONTARGIS</t>
  </si>
  <si>
    <t>OBSERVATIONS :</t>
  </si>
  <si>
    <r>
      <t>DIRECTEUR DE JEU :</t>
    </r>
    <r>
      <rPr>
        <sz val="12"/>
        <rFont val="Arial"/>
        <family val="2"/>
      </rPr>
      <t xml:space="preserve"> M. LECOMTE MICKAËL</t>
    </r>
  </si>
  <si>
    <r>
      <t>RESPONSABLE ARBITRAGE BC DANGEOLAIS :</t>
    </r>
    <r>
      <rPr>
        <sz val="12"/>
        <rFont val="Arial"/>
        <family val="2"/>
      </rPr>
      <t xml:space="preserve"> M. SOMERS JACQUES</t>
    </r>
  </si>
  <si>
    <r>
      <t>ARBITRE DE LA FEDERATION :</t>
    </r>
    <r>
      <rPr>
        <sz val="12"/>
        <rFont val="Arial"/>
        <family val="2"/>
      </rPr>
      <t xml:space="preserve"> M. SOMERS JACQUES</t>
    </r>
  </si>
  <si>
    <t>DESCHAMPS Jean-Pierre</t>
  </si>
  <si>
    <t>BOURDIN Eric</t>
  </si>
  <si>
    <t>LORIN François</t>
  </si>
  <si>
    <t>CAUVET Jacky</t>
  </si>
  <si>
    <t>DI MEGLIO Yves</t>
  </si>
  <si>
    <t>FINALE</t>
  </si>
  <si>
    <t>R1</t>
  </si>
  <si>
    <t>GRONIER SEBASTIEN</t>
  </si>
  <si>
    <t>DI MEGLIO YVES</t>
  </si>
  <si>
    <t>GRONIER Sebastien</t>
  </si>
  <si>
    <t>018411D</t>
  </si>
  <si>
    <t>116926E</t>
  </si>
  <si>
    <r>
      <t xml:space="preserve">ARBITRES : </t>
    </r>
    <r>
      <rPr>
        <sz val="12"/>
        <rFont val="Arial"/>
        <family val="2"/>
      </rPr>
      <t xml:space="preserve">Maurice, Roland, Pierre, Christian </t>
    </r>
  </si>
  <si>
    <t>***CHAMPION  COMITE ***                       DI MEGLIO Yves</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</si>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</sst>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6">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
      <b/>
      <sz val="14"/>
      <color indexed="10"/>
      <name val="Arial"/>
      <family val="2"/>
    </font>
    <font>
      <b/>
      <sz val="18"/>
      <color indexed="10"/>
      <name val="Arial"/>
      <family val="2"/>
    </font>
    <font>
      <b/>
      <sz val="16"/>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42">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thick"/>
      <right style="thick"/>
      <top style="thick"/>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medium"/>
      <bottom style="medium"/>
    </border>
    <border>
      <left>
        <color indexed="63"/>
      </left>
      <right style="thick"/>
      <top style="medium"/>
      <bottom style="medium"/>
    </border>
    <border>
      <left style="double"/>
      <right style="double"/>
      <top style="double"/>
      <bottom style="thick"/>
    </border>
    <border>
      <left style="thick"/>
      <right style="double"/>
      <top style="double"/>
      <bottom style="thick"/>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thin"/>
      <bottom style="medium"/>
    </border>
    <border>
      <left style="thick"/>
      <right>
        <color indexed="63"/>
      </right>
      <top style="medium"/>
      <bottom>
        <color indexed="63"/>
      </bottom>
    </border>
    <border>
      <left>
        <color indexed="63"/>
      </left>
      <right style="thick"/>
      <top style="medium"/>
      <bottom>
        <color indexed="63"/>
      </bottom>
    </border>
    <border>
      <left>
        <color indexed="63"/>
      </left>
      <right style="thick"/>
      <top>
        <color indexed="63"/>
      </top>
      <bottom style="medium"/>
    </border>
    <border>
      <left style="thick"/>
      <right>
        <color indexed="63"/>
      </right>
      <top>
        <color indexed="63"/>
      </top>
      <bottom style="medium"/>
    </border>
    <border>
      <left style="thin"/>
      <right>
        <color indexed="63"/>
      </right>
      <top style="medium"/>
      <bottom style="medium"/>
    </border>
    <border>
      <left style="medium"/>
      <right style="medium"/>
      <top>
        <color indexed="63"/>
      </top>
      <bottom style="thin"/>
    </border>
    <border>
      <left style="medium"/>
      <right style="thin"/>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37">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18"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0" fontId="10" fillId="0" borderId="0"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172" fontId="10" fillId="0" borderId="0"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0" fillId="0" borderId="0" xfId="0" applyAlignment="1" applyProtection="1">
      <alignment vertical="top"/>
      <protection locked="0"/>
    </xf>
    <xf numFmtId="0" fontId="0" fillId="0" borderId="0" xfId="0" applyAlignment="1">
      <alignment horizontal="center"/>
    </xf>
    <xf numFmtId="0" fontId="12" fillId="0" borderId="17" xfId="0" applyFont="1" applyBorder="1" applyAlignment="1">
      <alignment horizontal="center"/>
    </xf>
    <xf numFmtId="0" fontId="12" fillId="0" borderId="16" xfId="0" applyFont="1" applyBorder="1" applyAlignment="1">
      <alignment horizontal="center"/>
    </xf>
    <xf numFmtId="0" fontId="12" fillId="0" borderId="17" xfId="0" applyFont="1" applyBorder="1" applyAlignment="1" quotePrefix="1">
      <alignment/>
    </xf>
    <xf numFmtId="0" fontId="12" fillId="0" borderId="17" xfId="0" applyFont="1" applyBorder="1" applyAlignment="1" quotePrefix="1">
      <alignment horizontal="left"/>
    </xf>
    <xf numFmtId="0" fontId="12" fillId="2" borderId="19" xfId="0" applyFont="1" applyFill="1" applyBorder="1" applyAlignment="1" applyProtection="1">
      <alignment horizontal="center" vertical="center"/>
      <protection hidden="1"/>
    </xf>
    <xf numFmtId="0" fontId="12" fillId="2" borderId="20" xfId="0" applyFont="1" applyFill="1" applyBorder="1" applyAlignment="1" applyProtection="1">
      <alignment horizontal="center" vertical="center"/>
      <protection hidden="1"/>
    </xf>
    <xf numFmtId="172" fontId="12" fillId="2" borderId="21" xfId="0" applyNumberFormat="1" applyFont="1" applyFill="1" applyBorder="1" applyAlignment="1" applyProtection="1">
      <alignment horizontal="center" vertical="center"/>
      <protection hidden="1"/>
    </xf>
    <xf numFmtId="0" fontId="12" fillId="2" borderId="22" xfId="0" applyFont="1" applyFill="1" applyBorder="1" applyAlignment="1" applyProtection="1">
      <alignment horizontal="center" vertical="center"/>
      <protection hidden="1"/>
    </xf>
    <xf numFmtId="0" fontId="10" fillId="0" borderId="0" xfId="0" applyFont="1" applyAlignment="1" applyProtection="1">
      <alignment vertical="top"/>
      <protection locked="0"/>
    </xf>
    <xf numFmtId="0" fontId="10" fillId="0" borderId="0" xfId="0" applyFont="1" applyBorder="1" applyAlignment="1" applyProtection="1">
      <alignment horizontal="center" vertical="center" wrapText="1" shrinkToFit="1"/>
      <protection hidden="1"/>
    </xf>
    <xf numFmtId="0" fontId="10" fillId="2" borderId="0" xfId="0" applyFont="1" applyFill="1" applyBorder="1" applyAlignment="1" applyProtection="1">
      <alignment horizontal="center" vertical="center" wrapText="1" shrinkToFit="1"/>
      <protection hidden="1"/>
    </xf>
    <xf numFmtId="0" fontId="13" fillId="0" borderId="0"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xf>
    <xf numFmtId="0" fontId="11" fillId="0" borderId="0" xfId="0" applyFont="1" applyBorder="1" applyAlignment="1" applyProtection="1">
      <alignment horizontal="center" vertical="center"/>
      <protection hidden="1" locked="0"/>
    </xf>
    <xf numFmtId="0" fontId="10" fillId="0" borderId="6" xfId="0" applyFont="1" applyBorder="1" applyAlignment="1">
      <alignment/>
    </xf>
    <xf numFmtId="0" fontId="10" fillId="0" borderId="7" xfId="0" applyFont="1" applyBorder="1" applyAlignment="1">
      <alignment/>
    </xf>
    <xf numFmtId="0" fontId="10" fillId="0" borderId="0" xfId="0" applyFont="1" applyBorder="1" applyAlignment="1" applyProtection="1">
      <alignment vertical="top"/>
      <protection locked="0"/>
    </xf>
    <xf numFmtId="0" fontId="10" fillId="0" borderId="3" xfId="0" applyFont="1" applyBorder="1" applyAlignment="1" applyProtection="1">
      <alignment vertical="top"/>
      <protection locked="0"/>
    </xf>
    <xf numFmtId="0" fontId="10" fillId="0" borderId="9" xfId="0" applyFont="1" applyBorder="1" applyAlignment="1" applyProtection="1">
      <alignment vertical="top"/>
      <protection locked="0"/>
    </xf>
    <xf numFmtId="0" fontId="10" fillId="0" borderId="10" xfId="0" applyFont="1" applyBorder="1" applyAlignment="1" applyProtection="1">
      <alignment vertical="top"/>
      <protection locked="0"/>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3" xfId="0" applyBorder="1" applyAlignment="1" applyProtection="1">
      <alignment vertical="top"/>
      <protection locked="0"/>
    </xf>
    <xf numFmtId="0" fontId="0" fillId="0" borderId="8" xfId="0" applyBorder="1" applyAlignment="1" applyProtection="1">
      <alignment vertical="top"/>
      <protection locked="0"/>
    </xf>
    <xf numFmtId="0" fontId="0" fillId="0" borderId="9" xfId="0" applyBorder="1" applyAlignment="1" applyProtection="1">
      <alignment vertical="top"/>
      <protection locked="0"/>
    </xf>
    <xf numFmtId="0" fontId="0" fillId="0" borderId="10" xfId="0" applyBorder="1" applyAlignment="1" applyProtection="1">
      <alignment vertical="top"/>
      <protection locked="0"/>
    </xf>
    <xf numFmtId="0" fontId="12" fillId="0" borderId="5" xfId="0" applyFont="1" applyBorder="1" applyAlignment="1">
      <alignment/>
    </xf>
    <xf numFmtId="0" fontId="12" fillId="0" borderId="2" xfId="0" applyFont="1" applyBorder="1" applyAlignment="1" applyProtection="1">
      <alignment vertical="top"/>
      <protection locked="0"/>
    </xf>
    <xf numFmtId="0" fontId="12" fillId="0" borderId="8" xfId="0" applyFont="1" applyBorder="1" applyAlignment="1" applyProtection="1">
      <alignment vertical="top"/>
      <protection locked="0"/>
    </xf>
    <xf numFmtId="0" fontId="12" fillId="0" borderId="17" xfId="0" applyFont="1" applyBorder="1" applyAlignment="1">
      <alignment/>
    </xf>
    <xf numFmtId="0" fontId="12" fillId="0" borderId="16" xfId="0" applyFont="1" applyBorder="1" applyAlignment="1">
      <alignment/>
    </xf>
    <xf numFmtId="0" fontId="12" fillId="0" borderId="23" xfId="0" applyNumberFormat="1" applyFont="1" applyBorder="1" applyAlignment="1" quotePrefix="1">
      <alignment horizontal="left" vertical="center"/>
    </xf>
    <xf numFmtId="0" fontId="12" fillId="0" borderId="24" xfId="0" applyNumberFormat="1" applyFont="1" applyBorder="1" applyAlignment="1" quotePrefix="1">
      <alignment horizontal="center" vertical="center"/>
    </xf>
    <xf numFmtId="0" fontId="10" fillId="0" borderId="23" xfId="0" applyNumberFormat="1" applyFont="1" applyBorder="1" applyAlignment="1">
      <alignment horizontal="center" vertical="center" wrapText="1"/>
    </xf>
    <xf numFmtId="172" fontId="6" fillId="2" borderId="0" xfId="0" applyNumberFormat="1" applyFont="1" applyFill="1" applyBorder="1" applyAlignment="1">
      <alignment horizontal="center" wrapText="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172" fontId="12" fillId="2" borderId="9" xfId="0" applyNumberFormat="1" applyFont="1" applyFill="1" applyBorder="1" applyAlignment="1" applyProtection="1">
      <alignment horizontal="center" vertical="center"/>
      <protection hidden="1"/>
    </xf>
    <xf numFmtId="172" fontId="12" fillId="2" borderId="8" xfId="0" applyNumberFormat="1" applyFont="1" applyFill="1" applyBorder="1" applyAlignment="1" applyProtection="1">
      <alignment horizontal="center" vertical="center"/>
      <protection hidden="1"/>
    </xf>
    <xf numFmtId="0" fontId="23" fillId="2" borderId="14" xfId="0" applyFont="1" applyFill="1" applyBorder="1" applyAlignment="1" applyProtection="1">
      <alignment horizontal="center" vertical="center"/>
      <protection hidden="1" locked="0"/>
    </xf>
    <xf numFmtId="0" fontId="25" fillId="2" borderId="14" xfId="0" applyFont="1" applyFill="1" applyBorder="1" applyAlignment="1" applyProtection="1">
      <alignment horizontal="center" vertical="center"/>
      <protection hidden="1" locked="0"/>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6" fillId="0" borderId="2" xfId="0" applyFont="1" applyBorder="1" applyAlignment="1" applyProtection="1">
      <alignment horizontal="center" vertical="top" wrapText="1"/>
      <protection locked="0"/>
    </xf>
    <xf numFmtId="0" fontId="16" fillId="0" borderId="0" xfId="0" applyFont="1" applyBorder="1" applyAlignment="1" applyProtection="1">
      <alignment horizontal="center" vertical="top" wrapText="1"/>
      <protection locked="0"/>
    </xf>
    <xf numFmtId="172" fontId="12" fillId="2" borderId="2" xfId="0" applyNumberFormat="1" applyFont="1" applyFill="1" applyBorder="1" applyAlignment="1" applyProtection="1">
      <alignment horizontal="center" vertical="center"/>
      <protection hidden="1"/>
    </xf>
    <xf numFmtId="172" fontId="12" fillId="2" borderId="0" xfId="0" applyNumberFormat="1"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2" fillId="0" borderId="6" xfId="0" applyFont="1" applyFill="1" applyBorder="1" applyAlignment="1" applyProtection="1">
      <alignment horizontal="center" vertical="center"/>
      <protection hidden="1" locked="0"/>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16" fillId="2" borderId="0" xfId="0" applyFont="1" applyFill="1" applyBorder="1" applyAlignment="1">
      <alignment horizontal="center"/>
    </xf>
    <xf numFmtId="0" fontId="10" fillId="0" borderId="25" xfId="0" applyFont="1" applyBorder="1" applyAlignment="1" applyProtection="1">
      <alignment horizontal="center" vertical="center" wrapText="1" shrinkToFit="1"/>
      <protection hidden="1" locked="0"/>
    </xf>
    <xf numFmtId="0" fontId="10" fillId="0" borderId="26" xfId="0" applyFont="1" applyBorder="1" applyAlignment="1" applyProtection="1">
      <alignment horizontal="center" vertical="center" wrapText="1" shrinkToFit="1"/>
      <protection hidden="1" locked="0"/>
    </xf>
    <xf numFmtId="0" fontId="10" fillId="0" borderId="27" xfId="0" applyFont="1" applyBorder="1" applyAlignment="1" applyProtection="1">
      <alignment horizontal="center" vertical="center" wrapText="1" shrinkToFit="1"/>
      <protection hidden="1" locked="0"/>
    </xf>
    <xf numFmtId="0" fontId="10" fillId="0" borderId="28" xfId="0" applyFont="1" applyBorder="1" applyAlignment="1" applyProtection="1">
      <alignment horizontal="center" vertical="center" wrapText="1" shrinkToFit="1"/>
      <protection hidden="1"/>
    </xf>
    <xf numFmtId="0" fontId="10" fillId="0" borderId="29" xfId="0" applyFont="1" applyBorder="1" applyAlignment="1" applyProtection="1">
      <alignment horizontal="center" vertical="center" wrapText="1" shrinkToFit="1"/>
      <protection hidden="1"/>
    </xf>
    <xf numFmtId="0" fontId="10" fillId="0" borderId="30" xfId="0" applyFont="1" applyBorder="1" applyAlignment="1" applyProtection="1">
      <alignment horizontal="center" vertical="center" wrapText="1" shrinkToFit="1"/>
      <protection hidden="1"/>
    </xf>
    <xf numFmtId="0" fontId="6" fillId="2" borderId="0" xfId="0" applyFont="1" applyFill="1" applyBorder="1" applyAlignment="1">
      <alignment horizontal="center" wrapText="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0" fontId="10" fillId="5" borderId="6" xfId="0" applyFont="1" applyFill="1" applyBorder="1" applyAlignment="1" applyProtection="1">
      <alignment horizontal="center" vertical="center"/>
      <protection hidden="1" locked="0"/>
    </xf>
    <xf numFmtId="0" fontId="10" fillId="0" borderId="5"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15" xfId="0" applyFont="1" applyFill="1" applyBorder="1" applyAlignment="1" applyProtection="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24" fillId="0" borderId="7" xfId="0" applyFont="1" applyBorder="1" applyAlignment="1" applyProtection="1">
      <alignment horizontal="center" vertical="center"/>
      <protection hidden="1" locked="0"/>
    </xf>
    <xf numFmtId="0" fontId="24" fillId="0" borderId="3" xfId="0" applyFont="1" applyBorder="1" applyAlignment="1" applyProtection="1">
      <alignment horizontal="center" vertical="center"/>
      <protection hidden="1" locked="0"/>
    </xf>
    <xf numFmtId="0" fontId="24" fillId="0" borderId="10" xfId="0" applyFont="1" applyBorder="1" applyAlignment="1" applyProtection="1">
      <alignment horizontal="center" vertical="center"/>
      <protection hidden="1" locked="0"/>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10" fillId="0" borderId="2"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0" fontId="10" fillId="0" borderId="31" xfId="0" applyFont="1" applyBorder="1" applyAlignment="1" applyProtection="1">
      <alignment horizontal="center" vertical="center" wrapText="1" shrinkToFit="1"/>
      <protection hidden="1"/>
    </xf>
    <xf numFmtId="172" fontId="12" fillId="0" borderId="2" xfId="0" applyNumberFormat="1" applyFont="1" applyFill="1" applyBorder="1" applyAlignment="1" applyProtection="1">
      <alignment horizontal="center" vertical="center"/>
      <protection hidden="1"/>
    </xf>
    <xf numFmtId="172" fontId="12" fillId="0" borderId="0" xfId="0" applyNumberFormat="1"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172" fontId="6" fillId="2" borderId="0" xfId="0" applyNumberFormat="1" applyFont="1" applyFill="1" applyBorder="1" applyAlignment="1">
      <alignment horizontal="center"/>
    </xf>
    <xf numFmtId="0" fontId="6" fillId="2" borderId="0" xfId="0" applyFont="1" applyFill="1" applyBorder="1" applyAlignment="1">
      <alignment horizontal="center"/>
    </xf>
    <xf numFmtId="0" fontId="9" fillId="2" borderId="0" xfId="0" applyFont="1" applyFill="1" applyBorder="1" applyAlignment="1">
      <alignment horizontal="left"/>
    </xf>
    <xf numFmtId="0" fontId="12" fillId="0" borderId="32" xfId="0" applyFont="1" applyFill="1" applyBorder="1" applyAlignment="1" applyProtection="1">
      <alignment horizontal="center" vertical="center"/>
      <protection hidden="1"/>
    </xf>
    <xf numFmtId="0" fontId="12" fillId="0" borderId="33" xfId="0" applyFont="1" applyFill="1" applyBorder="1" applyAlignment="1" applyProtection="1">
      <alignment horizontal="center" vertical="center"/>
      <protection hidden="1"/>
    </xf>
    <xf numFmtId="0" fontId="12" fillId="0" borderId="34" xfId="0" applyFont="1" applyFill="1" applyBorder="1" applyAlignment="1" applyProtection="1">
      <alignment horizontal="center" vertical="center"/>
      <protection hidden="1"/>
    </xf>
    <xf numFmtId="172" fontId="12" fillId="0" borderId="35" xfId="0" applyNumberFormat="1" applyFont="1" applyFill="1" applyBorder="1" applyAlignment="1" applyProtection="1">
      <alignment horizontal="center" vertical="center"/>
      <protection hidden="1"/>
    </xf>
    <xf numFmtId="0" fontId="4" fillId="2" borderId="0" xfId="0" applyFont="1" applyFill="1" applyBorder="1" applyAlignment="1">
      <alignment horizontal="center" vertical="center" wrapText="1" shrinkToFit="1"/>
    </xf>
    <xf numFmtId="0" fontId="6"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10" fillId="0" borderId="21"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22" xfId="0" applyFont="1" applyBorder="1" applyAlignment="1" applyProtection="1">
      <alignment horizontal="center" vertical="center" wrapText="1" shrinkToFit="1"/>
      <protection hidden="1"/>
    </xf>
    <xf numFmtId="0" fontId="12" fillId="0" borderId="2" xfId="0" applyFont="1" applyFill="1" applyBorder="1" applyAlignment="1" applyProtection="1" quotePrefix="1">
      <alignment horizontal="center" vertical="center"/>
      <protection hidden="1" locked="0"/>
    </xf>
    <xf numFmtId="0" fontId="25" fillId="0" borderId="3" xfId="0" applyFont="1" applyBorder="1" applyAlignment="1" applyProtection="1">
      <alignment horizontal="center" vertical="center"/>
      <protection hidden="1" locked="0"/>
    </xf>
    <xf numFmtId="0" fontId="25" fillId="0" borderId="7" xfId="0" applyFont="1" applyBorder="1" applyAlignment="1" applyProtection="1">
      <alignment horizontal="center" vertical="center"/>
      <protection hidden="1" locked="0"/>
    </xf>
    <xf numFmtId="0" fontId="25" fillId="0" borderId="10"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2" fillId="0" borderId="5" xfId="0" applyFont="1" applyFill="1" applyBorder="1" applyAlignment="1" applyProtection="1" quotePrefix="1">
      <alignment horizontal="center" vertical="center"/>
      <protection hidden="1" locked="0"/>
    </xf>
    <xf numFmtId="0" fontId="12" fillId="0" borderId="9" xfId="0" applyFont="1" applyFill="1" applyBorder="1" applyAlignment="1" applyProtection="1">
      <alignment horizontal="center" vertical="center"/>
      <protection hidden="1" locked="0"/>
    </xf>
    <xf numFmtId="172" fontId="10" fillId="0" borderId="14" xfId="0" applyNumberFormat="1"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11" xfId="0" applyFont="1" applyFill="1" applyBorder="1" applyAlignment="1" applyProtection="1">
      <alignment horizontal="center" vertical="center"/>
      <protection hidden="1" locked="0"/>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0" fillId="0" borderId="36" xfId="0" applyFont="1" applyBorder="1" applyAlignment="1" applyProtection="1">
      <alignment horizontal="center" vertical="center" wrapText="1" shrinkToFit="1"/>
      <protection hidden="1" locked="0"/>
    </xf>
    <xf numFmtId="0" fontId="0"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8" xfId="0" applyBorder="1" applyAlignment="1">
      <alignment horizontal="center" vertical="center" wrapText="1" shrinkToFit="1"/>
    </xf>
    <xf numFmtId="0" fontId="0" fillId="0" borderId="29" xfId="0" applyBorder="1" applyAlignment="1">
      <alignment horizontal="center" vertical="center" wrapText="1" shrinkToFit="1"/>
    </xf>
    <xf numFmtId="0" fontId="0" fillId="0" borderId="31"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0" xfId="0" applyAlignment="1" applyProtection="1">
      <alignment vertical="top"/>
      <protection locked="0"/>
    </xf>
    <xf numFmtId="0" fontId="0" fillId="0" borderId="37" xfId="0" applyBorder="1" applyAlignment="1">
      <alignment horizontal="center" vertical="center" wrapText="1" shrinkToFit="1"/>
    </xf>
    <xf numFmtId="0" fontId="0" fillId="0" borderId="30" xfId="0" applyBorder="1" applyAlignment="1">
      <alignment horizontal="center" vertical="center" wrapText="1" shrinkToFit="1"/>
    </xf>
    <xf numFmtId="0" fontId="12" fillId="0" borderId="28"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31" xfId="0" applyFont="1" applyBorder="1" applyAlignment="1" applyProtection="1">
      <alignment horizontal="center" vertical="center" wrapText="1" shrinkToFit="1"/>
      <protection hidden="1"/>
    </xf>
    <xf numFmtId="0" fontId="21" fillId="0" borderId="7" xfId="0" applyFont="1" applyBorder="1" applyAlignment="1" applyProtection="1">
      <alignment horizontal="center" vertical="center"/>
      <protection hidden="1" locked="0"/>
    </xf>
    <xf numFmtId="0" fontId="21" fillId="0" borderId="3"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30" xfId="0" applyFont="1" applyBorder="1" applyAlignment="1" applyProtection="1">
      <alignment horizontal="center" vertical="center" wrapText="1" shrinkToFit="1"/>
      <protection hidden="1"/>
    </xf>
    <xf numFmtId="0" fontId="12" fillId="0" borderId="38"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5" xfId="0" applyFont="1" applyBorder="1" applyAlignment="1" applyProtection="1">
      <alignment horizontal="center" vertical="center" wrapText="1" shrinkToFit="1"/>
      <protection hidden="1" locked="0"/>
    </xf>
    <xf numFmtId="0" fontId="12" fillId="0" borderId="26" xfId="0" applyFont="1" applyBorder="1" applyAlignment="1" applyProtection="1">
      <alignment horizontal="center" vertical="center" wrapText="1" shrinkToFit="1"/>
      <protection hidden="1" locked="0"/>
    </xf>
    <xf numFmtId="0" fontId="12" fillId="0" borderId="27" xfId="0" applyFont="1" applyBorder="1" applyAlignment="1" applyProtection="1">
      <alignment horizontal="center" vertical="center" wrapText="1" shrinkToFit="1"/>
      <protection hidden="1" locked="0"/>
    </xf>
    <xf numFmtId="0" fontId="12" fillId="0" borderId="38" xfId="0" applyFont="1" applyBorder="1" applyAlignment="1" applyProtection="1">
      <alignment horizontal="center" vertical="center" wrapText="1" shrinkToFit="1"/>
      <protection hidden="1" locked="0"/>
    </xf>
    <xf numFmtId="0" fontId="12" fillId="0" borderId="36"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9" xfId="0" applyFont="1" applyFill="1" applyBorder="1" applyAlignment="1">
      <alignment horizontal="center" vertical="center"/>
    </xf>
    <xf numFmtId="0" fontId="14" fillId="6" borderId="40" xfId="0" applyFont="1" applyFill="1" applyBorder="1" applyAlignment="1">
      <alignment horizontal="center" vertical="center"/>
    </xf>
    <xf numFmtId="0" fontId="14" fillId="6" borderId="41"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1.emf" /><Relationship Id="rId3" Type="http://schemas.openxmlformats.org/officeDocument/2006/relationships/image" Target="../media/image9.emf" /><Relationship Id="rId4" Type="http://schemas.openxmlformats.org/officeDocument/2006/relationships/image" Target="../media/image18.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5.emf" /><Relationship Id="rId2" Type="http://schemas.openxmlformats.org/officeDocument/2006/relationships/image" Target="../media/image23.emf" /><Relationship Id="rId3" Type="http://schemas.openxmlformats.org/officeDocument/2006/relationships/image" Target="../media/image2.emf" /><Relationship Id="rId4" Type="http://schemas.openxmlformats.org/officeDocument/2006/relationships/image" Target="../media/image22.emf" /><Relationship Id="rId5" Type="http://schemas.openxmlformats.org/officeDocument/2006/relationships/image" Target="../media/image1.png" /><Relationship Id="rId6" Type="http://schemas.openxmlformats.org/officeDocument/2006/relationships/image" Target="../media/image20.emf" /><Relationship Id="rId7" Type="http://schemas.openxmlformats.org/officeDocument/2006/relationships/image" Target="../media/image13.emf" /><Relationship Id="rId8" Type="http://schemas.openxmlformats.org/officeDocument/2006/relationships/image" Target="../media/image16.emf" /><Relationship Id="rId9"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1.png" /><Relationship Id="rId4" Type="http://schemas.openxmlformats.org/officeDocument/2006/relationships/image" Target="../media/image12.emf" /><Relationship Id="rId5" Type="http://schemas.openxmlformats.org/officeDocument/2006/relationships/image" Target="../media/image5.emf" /><Relationship Id="rId6" Type="http://schemas.openxmlformats.org/officeDocument/2006/relationships/image" Target="../media/image10.emf" /><Relationship Id="rId7" Type="http://schemas.openxmlformats.org/officeDocument/2006/relationships/image" Target="../media/image19.emf" /><Relationship Id="rId8"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24.emf" /><Relationship Id="rId3" Type="http://schemas.openxmlformats.org/officeDocument/2006/relationships/image" Target="../media/image1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214312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303847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607695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607695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266700</xdr:colOff>
      <xdr:row>9</xdr:row>
      <xdr:rowOff>123825</xdr:rowOff>
    </xdr:to>
    <xdr:pic>
      <xdr:nvPicPr>
        <xdr:cNvPr id="5" name="Picture 14"/>
        <xdr:cNvPicPr preferRelativeResize="1">
          <a:picLocks noChangeAspect="1"/>
        </xdr:cNvPicPr>
      </xdr:nvPicPr>
      <xdr:blipFill>
        <a:blip r:embed="rId5"/>
        <a:stretch>
          <a:fillRect/>
        </a:stretch>
      </xdr:blipFill>
      <xdr:spPr>
        <a:xfrm>
          <a:off x="5295900" y="1581150"/>
          <a:ext cx="933450" cy="647700"/>
        </a:xfrm>
        <a:prstGeom prst="rect">
          <a:avLst/>
        </a:prstGeom>
        <a:noFill/>
        <a:ln w="9525" cmpd="sng">
          <a:noFill/>
        </a:ln>
      </xdr:spPr>
    </xdr:pic>
    <xdr:clientData/>
  </xdr:twoCellAnchor>
  <xdr:twoCellAnchor editAs="oneCell">
    <xdr:from>
      <xdr:col>0</xdr:col>
      <xdr:colOff>28575</xdr:colOff>
      <xdr:row>6</xdr:row>
      <xdr:rowOff>142875</xdr:rowOff>
    </xdr:from>
    <xdr:to>
      <xdr:col>0</xdr:col>
      <xdr:colOff>952500</xdr:colOff>
      <xdr:row>9</xdr:row>
      <xdr:rowOff>123825</xdr:rowOff>
    </xdr:to>
    <xdr:pic>
      <xdr:nvPicPr>
        <xdr:cNvPr id="6" name="Picture 15"/>
        <xdr:cNvPicPr preferRelativeResize="1">
          <a:picLocks noChangeAspect="1"/>
        </xdr:cNvPicPr>
      </xdr:nvPicPr>
      <xdr:blipFill>
        <a:blip r:embed="rId5"/>
        <a:stretch>
          <a:fillRect/>
        </a:stretch>
      </xdr:blipFill>
      <xdr:spPr>
        <a:xfrm>
          <a:off x="28575" y="1581150"/>
          <a:ext cx="923925" cy="647700"/>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212407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350520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439102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481965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E7" sqref="E7"/>
    </sheetView>
  </sheetViews>
  <sheetFormatPr defaultColWidth="11.421875" defaultRowHeight="12.75"/>
  <cols>
    <col min="1" max="16384" width="9.140625" style="39" customWidth="1"/>
  </cols>
  <sheetData>
    <row r="1" spans="1:15" ht="12.75">
      <c r="A1" s="184" t="s">
        <v>515</v>
      </c>
      <c r="B1" s="185"/>
      <c r="C1" s="185"/>
      <c r="D1" s="185"/>
      <c r="E1" s="185"/>
      <c r="F1" s="185"/>
      <c r="G1" s="185"/>
      <c r="H1" s="185"/>
      <c r="I1" s="185"/>
      <c r="J1" s="185"/>
      <c r="K1" s="185"/>
      <c r="L1" s="185"/>
      <c r="M1" s="185"/>
      <c r="N1" s="185"/>
      <c r="O1" s="185"/>
    </row>
    <row r="2" spans="1:15" ht="12.75">
      <c r="A2" s="185"/>
      <c r="B2" s="185"/>
      <c r="C2" s="185"/>
      <c r="D2" s="185"/>
      <c r="E2" s="185"/>
      <c r="F2" s="185"/>
      <c r="G2" s="185"/>
      <c r="H2" s="185"/>
      <c r="I2" s="185"/>
      <c r="J2" s="185"/>
      <c r="K2" s="185"/>
      <c r="L2" s="185"/>
      <c r="M2" s="185"/>
      <c r="N2" s="185"/>
      <c r="O2" s="185"/>
    </row>
    <row r="3" spans="1:15" ht="12.75">
      <c r="A3" s="185"/>
      <c r="B3" s="185"/>
      <c r="C3" s="185"/>
      <c r="D3" s="185"/>
      <c r="E3" s="185"/>
      <c r="F3" s="185"/>
      <c r="G3" s="185"/>
      <c r="H3" s="185"/>
      <c r="I3" s="185"/>
      <c r="J3" s="185"/>
      <c r="K3" s="185"/>
      <c r="L3" s="185"/>
      <c r="M3" s="185"/>
      <c r="N3" s="185"/>
      <c r="O3" s="185"/>
    </row>
    <row r="4" spans="1:15" ht="12.75">
      <c r="A4" s="185"/>
      <c r="B4" s="185"/>
      <c r="C4" s="185"/>
      <c r="D4" s="185"/>
      <c r="E4" s="185"/>
      <c r="F4" s="185"/>
      <c r="G4" s="185"/>
      <c r="H4" s="185"/>
      <c r="I4" s="185"/>
      <c r="J4" s="185"/>
      <c r="K4" s="185"/>
      <c r="L4" s="185"/>
      <c r="M4" s="185"/>
      <c r="N4" s="185"/>
      <c r="O4" s="185"/>
    </row>
    <row r="5" spans="1:15" ht="57" customHeight="1">
      <c r="A5" s="185"/>
      <c r="B5" s="185"/>
      <c r="C5" s="185"/>
      <c r="D5" s="185"/>
      <c r="E5" s="185"/>
      <c r="F5" s="185"/>
      <c r="G5" s="185"/>
      <c r="H5" s="185"/>
      <c r="I5" s="185"/>
      <c r="J5" s="185"/>
      <c r="K5" s="185"/>
      <c r="L5" s="185"/>
      <c r="M5" s="185"/>
      <c r="N5" s="185"/>
      <c r="O5" s="185"/>
    </row>
    <row r="21" ht="44.25">
      <c r="E21" s="65"/>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9"/>
  <sheetViews>
    <sheetView tabSelected="1" zoomScale="80" zoomScaleNormal="80" workbookViewId="0" topLeftCell="C1">
      <selection activeCell="AX51" sqref="AX51"/>
    </sheetView>
  </sheetViews>
  <sheetFormatPr defaultColWidth="11.421875" defaultRowHeight="12.75" outlineLevelRow="1" outlineLevelCol="1"/>
  <cols>
    <col min="1" max="1" width="25.7109375" style="0" customWidth="1"/>
    <col min="2"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hidden="1" customWidth="1" outlineLevel="1"/>
    <col min="37" max="37" width="3.140625" style="0" hidden="1" customWidth="1" collapsed="1"/>
    <col min="38" max="41" width="4.28125" style="0" hidden="1" customWidth="1" outlineLevel="1"/>
    <col min="42" max="42" width="4.28125" style="0" customWidth="1" collapsed="1"/>
    <col min="43" max="45" width="4.28125" style="0" customWidth="1"/>
    <col min="46" max="46" width="7.7109375" style="0" customWidth="1"/>
    <col min="47" max="47" width="13.57421875" style="0" customWidth="1"/>
    <col min="48" max="49" width="3.28125" style="0" customWidth="1"/>
    <col min="50" max="16384" width="11.57421875" style="0" customWidth="1"/>
  </cols>
  <sheetData>
    <row r="1" spans="1:47" ht="42.75" customHeight="1" thickBot="1">
      <c r="A1" s="301" t="s">
        <v>19</v>
      </c>
      <c r="B1" s="302"/>
      <c r="C1" s="302"/>
      <c r="D1" s="302"/>
      <c r="E1" s="302"/>
      <c r="F1" s="304" t="s">
        <v>532</v>
      </c>
      <c r="G1" s="302"/>
      <c r="H1" s="305"/>
      <c r="I1" s="43"/>
      <c r="J1" s="302" t="s">
        <v>15</v>
      </c>
      <c r="K1" s="302"/>
      <c r="L1" s="302"/>
      <c r="M1" s="302"/>
      <c r="N1" s="302" t="s">
        <v>517</v>
      </c>
      <c r="O1" s="302"/>
      <c r="P1" s="302"/>
      <c r="Q1" s="42"/>
      <c r="R1" s="43"/>
      <c r="S1" s="301" t="s">
        <v>16</v>
      </c>
      <c r="T1" s="302"/>
      <c r="U1" s="302"/>
      <c r="V1" s="302"/>
      <c r="W1" s="302"/>
      <c r="X1" s="302"/>
      <c r="Y1" s="302" t="s">
        <v>533</v>
      </c>
      <c r="Z1" s="302"/>
      <c r="AA1" s="42"/>
      <c r="AB1" s="43"/>
      <c r="AC1" s="301" t="s">
        <v>17</v>
      </c>
      <c r="AD1" s="302"/>
      <c r="AE1" s="302"/>
      <c r="AF1" s="302"/>
      <c r="AG1" s="302" t="s">
        <v>516</v>
      </c>
      <c r="AH1" s="302"/>
      <c r="AI1" s="302"/>
      <c r="AJ1" s="302"/>
      <c r="AK1" s="302"/>
      <c r="AL1" s="302"/>
      <c r="AM1" s="305"/>
      <c r="AN1" s="43"/>
      <c r="AO1" s="306" t="s">
        <v>20</v>
      </c>
      <c r="AP1" s="307"/>
      <c r="AQ1" s="307"/>
      <c r="AR1" s="308">
        <f ca="1">TODAY()</f>
        <v>39173</v>
      </c>
      <c r="AS1" s="308"/>
      <c r="AT1" s="308"/>
      <c r="AU1" s="309"/>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98" t="s">
        <v>541</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98"/>
      <c r="B5" s="9"/>
      <c r="C5" s="9"/>
      <c r="D5" s="9"/>
      <c r="E5" s="9"/>
      <c r="F5" s="9"/>
      <c r="G5" s="9"/>
      <c r="H5" s="249"/>
      <c r="I5" s="249"/>
      <c r="J5" s="249"/>
      <c r="K5" s="249"/>
      <c r="L5" s="30"/>
      <c r="M5" s="9"/>
      <c r="N5" s="9"/>
      <c r="O5" s="9"/>
      <c r="P5" s="35"/>
      <c r="Q5" s="35"/>
      <c r="R5" s="250"/>
      <c r="S5" s="250"/>
      <c r="T5" s="250"/>
      <c r="U5" s="250"/>
      <c r="V5" s="51"/>
      <c r="W5" s="39"/>
      <c r="X5" s="39"/>
      <c r="Y5" s="9"/>
      <c r="Z5" s="9"/>
      <c r="AA5" s="9"/>
      <c r="AB5" s="9"/>
      <c r="AC5" s="9"/>
      <c r="AD5" s="9"/>
      <c r="AE5" s="9"/>
      <c r="AF5" s="9"/>
      <c r="AG5" s="9"/>
      <c r="AH5" s="9"/>
      <c r="AI5" s="9"/>
      <c r="AJ5" s="9"/>
      <c r="AK5" s="9"/>
      <c r="AL5" s="9"/>
      <c r="AM5" s="9"/>
      <c r="AN5" s="9"/>
      <c r="AO5" s="9"/>
      <c r="AP5" s="250"/>
      <c r="AQ5" s="250"/>
      <c r="AR5" s="250"/>
      <c r="AS5" s="250"/>
      <c r="AT5" s="16"/>
      <c r="AU5" s="10"/>
    </row>
    <row r="6" spans="1:47" ht="18.75" customHeight="1" thickBot="1">
      <c r="A6" s="198"/>
      <c r="B6" s="9"/>
      <c r="C6" s="9"/>
      <c r="D6" s="9"/>
      <c r="E6" s="9"/>
      <c r="F6" s="9"/>
      <c r="G6" s="9"/>
      <c r="H6" s="251"/>
      <c r="I6" s="251"/>
      <c r="J6" s="251"/>
      <c r="K6" s="251"/>
      <c r="L6" s="20"/>
      <c r="M6" s="9"/>
      <c r="N6" s="9"/>
      <c r="O6" s="9"/>
      <c r="P6" s="36"/>
      <c r="Q6" s="34"/>
      <c r="R6" s="207"/>
      <c r="S6" s="207"/>
      <c r="T6" s="207"/>
      <c r="U6" s="207"/>
      <c r="V6" s="40"/>
      <c r="W6" s="39"/>
      <c r="X6" s="39"/>
      <c r="Y6" s="9"/>
      <c r="Z6" s="9"/>
      <c r="AA6" s="9"/>
      <c r="AB6" s="9"/>
      <c r="AC6" s="9"/>
      <c r="AD6" s="9"/>
      <c r="AE6" s="9"/>
      <c r="AF6" s="9"/>
      <c r="AG6" s="9"/>
      <c r="AH6" s="9"/>
      <c r="AI6" s="9"/>
      <c r="AJ6" s="9"/>
      <c r="AK6" s="9"/>
      <c r="AL6" s="9"/>
      <c r="AM6" s="9"/>
      <c r="AN6" s="9"/>
      <c r="AO6" s="9"/>
      <c r="AP6" s="207"/>
      <c r="AQ6" s="243"/>
      <c r="AR6" s="207"/>
      <c r="AS6" s="243"/>
      <c r="AT6" s="17"/>
      <c r="AU6" s="10"/>
    </row>
    <row r="7" spans="1:47" ht="18.75" customHeight="1" thickBot="1">
      <c r="A7" s="8"/>
      <c r="B7" s="199" t="s">
        <v>13</v>
      </c>
      <c r="C7" s="199"/>
      <c r="D7" s="199"/>
      <c r="E7" s="199"/>
      <c r="F7" s="199"/>
      <c r="G7" s="199"/>
      <c r="H7" s="199"/>
      <c r="I7" s="199"/>
      <c r="J7" s="199"/>
      <c r="K7" s="199"/>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44"/>
      <c r="AQ7" s="244"/>
      <c r="AR7" s="244"/>
      <c r="AS7" s="244"/>
      <c r="AT7" s="244"/>
      <c r="AU7" s="10"/>
    </row>
    <row r="8" spans="1:47" ht="12" customHeight="1" thickBot="1">
      <c r="A8" s="8"/>
      <c r="B8" s="39"/>
      <c r="C8" s="39"/>
      <c r="D8" s="39"/>
      <c r="E8" s="39"/>
      <c r="F8" s="39"/>
      <c r="G8" s="39"/>
      <c r="H8" s="39"/>
      <c r="I8" s="39"/>
      <c r="J8" s="39"/>
      <c r="K8" s="39"/>
      <c r="L8" s="20"/>
      <c r="M8" s="9"/>
      <c r="N8" s="9"/>
      <c r="O8" s="9"/>
      <c r="P8" s="37"/>
      <c r="Q8" s="38"/>
      <c r="R8" s="172"/>
      <c r="S8" s="172"/>
      <c r="T8" s="207"/>
      <c r="U8" s="207"/>
      <c r="V8" s="40"/>
      <c r="W8" s="39"/>
      <c r="X8" s="39"/>
      <c r="Y8" s="67"/>
      <c r="Z8" s="67"/>
      <c r="AA8" s="67"/>
      <c r="AB8" s="67"/>
      <c r="AC8" s="67"/>
      <c r="AD8" s="67"/>
      <c r="AE8" s="67"/>
      <c r="AF8" s="67"/>
      <c r="AG8" s="67"/>
      <c r="AH8" s="67"/>
      <c r="AI8" s="67"/>
      <c r="AJ8" s="67"/>
      <c r="AK8" s="67"/>
      <c r="AL8" s="67"/>
      <c r="AM8" s="9"/>
      <c r="AN8" s="9"/>
      <c r="AO8" s="9"/>
      <c r="AP8" s="172"/>
      <c r="AQ8" s="242"/>
      <c r="AR8" s="207"/>
      <c r="AS8" s="243"/>
      <c r="AT8" s="17"/>
      <c r="AU8" s="10"/>
    </row>
    <row r="9" spans="1:47" ht="21.75" customHeight="1" thickBot="1">
      <c r="A9" s="11"/>
      <c r="B9" s="200" t="s">
        <v>14</v>
      </c>
      <c r="C9" s="200"/>
      <c r="D9" s="200"/>
      <c r="E9" s="200"/>
      <c r="F9" s="200"/>
      <c r="G9" s="200"/>
      <c r="H9" s="200"/>
      <c r="I9" s="200"/>
      <c r="J9" s="200"/>
      <c r="K9" s="200"/>
      <c r="L9" s="200"/>
      <c r="M9" s="200"/>
      <c r="N9" s="200"/>
      <c r="O9" s="200"/>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1"/>
      <c r="B10" s="72" t="s">
        <v>272</v>
      </c>
      <c r="C10" s="201" t="s">
        <v>527</v>
      </c>
      <c r="D10" s="201"/>
      <c r="E10" s="202"/>
      <c r="F10" s="203"/>
      <c r="G10" s="69"/>
      <c r="H10" s="201" t="s">
        <v>528</v>
      </c>
      <c r="I10" s="201"/>
      <c r="J10" s="202"/>
      <c r="K10" s="203"/>
      <c r="L10" s="69"/>
      <c r="M10" s="201" t="s">
        <v>536</v>
      </c>
      <c r="N10" s="201"/>
      <c r="O10" s="202"/>
      <c r="P10" s="203"/>
      <c r="Q10" s="69"/>
      <c r="R10" s="201" t="s">
        <v>529</v>
      </c>
      <c r="S10" s="201"/>
      <c r="T10" s="202"/>
      <c r="U10" s="203"/>
      <c r="V10" s="69"/>
      <c r="W10" s="201" t="s">
        <v>530</v>
      </c>
      <c r="X10" s="201"/>
      <c r="Y10" s="202"/>
      <c r="Z10" s="203"/>
      <c r="AA10" s="69"/>
      <c r="AB10" s="201" t="s">
        <v>531</v>
      </c>
      <c r="AC10" s="201"/>
      <c r="AD10" s="202"/>
      <c r="AE10" s="203"/>
      <c r="AF10" s="69"/>
      <c r="AG10" s="201"/>
      <c r="AH10" s="201"/>
      <c r="AI10" s="202"/>
      <c r="AJ10" s="203"/>
      <c r="AK10" s="69"/>
      <c r="AL10" s="201"/>
      <c r="AM10" s="201"/>
      <c r="AN10" s="202"/>
      <c r="AO10" s="303"/>
      <c r="AP10" s="252" t="s">
        <v>480</v>
      </c>
      <c r="AQ10" s="253"/>
      <c r="AR10" s="253"/>
      <c r="AS10" s="254"/>
      <c r="AT10" s="73" t="s">
        <v>9</v>
      </c>
      <c r="AU10" s="73" t="s">
        <v>1</v>
      </c>
    </row>
    <row r="11" spans="1:47" ht="15" customHeight="1" outlineLevel="1" thickBot="1">
      <c r="A11" s="204" t="str">
        <f>IF(C$10="","Remplir Case C10",C$10)</f>
        <v>DESCHAMPS Jean-Pierre</v>
      </c>
      <c r="B11" s="194" t="str">
        <f>VLOOKUP(A11,Licencié!$A$2:$C$233,2,FALSE)</f>
        <v>018964K</v>
      </c>
      <c r="C11" s="293"/>
      <c r="D11" s="293"/>
      <c r="E11" s="282"/>
      <c r="F11" s="283" t="s">
        <v>2</v>
      </c>
      <c r="G11" s="82"/>
      <c r="H11" s="178">
        <v>23</v>
      </c>
      <c r="I11" s="178"/>
      <c r="J11" s="176">
        <v>70</v>
      </c>
      <c r="K11" s="177"/>
      <c r="L11" s="106"/>
      <c r="M11" s="176">
        <v>25</v>
      </c>
      <c r="N11" s="178"/>
      <c r="O11" s="176">
        <v>55</v>
      </c>
      <c r="P11" s="177"/>
      <c r="Q11" s="106"/>
      <c r="R11" s="176">
        <v>22</v>
      </c>
      <c r="S11" s="178"/>
      <c r="T11" s="176">
        <v>70</v>
      </c>
      <c r="U11" s="177"/>
      <c r="V11" s="82"/>
      <c r="W11" s="255">
        <v>24</v>
      </c>
      <c r="X11" s="178"/>
      <c r="Y11" s="176">
        <v>70</v>
      </c>
      <c r="Z11" s="177"/>
      <c r="AA11" s="82"/>
      <c r="AB11" s="176">
        <v>25</v>
      </c>
      <c r="AC11" s="178"/>
      <c r="AD11" s="176">
        <v>65</v>
      </c>
      <c r="AE11" s="177"/>
      <c r="AF11" s="82"/>
      <c r="AG11" s="176"/>
      <c r="AH11" s="178"/>
      <c r="AI11" s="176"/>
      <c r="AJ11" s="177"/>
      <c r="AK11" s="82"/>
      <c r="AL11" s="176"/>
      <c r="AM11" s="178"/>
      <c r="AN11" s="255"/>
      <c r="AO11" s="178"/>
      <c r="AP11" s="245">
        <f>SUM(C11,H11,M11,R11,W11,AB11,AG11,AL11)</f>
        <v>119</v>
      </c>
      <c r="AQ11" s="221"/>
      <c r="AR11" s="220">
        <f>SUM(E11,J11,O11,T11,Y11,AD11,AI11,AN11)</f>
        <v>330</v>
      </c>
      <c r="AS11" s="246"/>
      <c r="AT11" s="177">
        <v>11</v>
      </c>
      <c r="AU11" s="256">
        <v>2</v>
      </c>
    </row>
    <row r="12" spans="1:47" ht="15" customHeight="1" outlineLevel="1" thickBot="1">
      <c r="A12" s="205"/>
      <c r="B12" s="195"/>
      <c r="C12" s="179" t="str">
        <f>IF(A11&lt;&gt;"Remplir Case C10",VLOOKUP(A11,Licencié!$A$2:$C$233,3,FALSE),"CLUB")</f>
        <v>DANGEAU</v>
      </c>
      <c r="D12" s="179"/>
      <c r="E12" s="179"/>
      <c r="F12" s="175"/>
      <c r="G12" s="82"/>
      <c r="H12" s="96"/>
      <c r="I12" s="68" t="str">
        <f>IF(H13="","PM",IF(H11&gt;$C15,"G",IF(H11&lt;$C15,"P","N")))</f>
        <v>N</v>
      </c>
      <c r="J12" s="89">
        <v>5</v>
      </c>
      <c r="K12" s="97"/>
      <c r="L12" s="82"/>
      <c r="M12" s="78"/>
      <c r="N12" s="68" t="str">
        <f>IF(M13="","PM",IF(M11&gt;$C19,"G",IF(M11&lt;$C19,"P","N")))</f>
        <v>G</v>
      </c>
      <c r="O12" s="89">
        <v>4</v>
      </c>
      <c r="P12" s="97"/>
      <c r="Q12" s="82"/>
      <c r="R12" s="78"/>
      <c r="S12" s="68" t="str">
        <f>IF(R13="","PM",IF(R11&gt;$C23,"G",IF(R11&lt;$C23,"P","N")))</f>
        <v>N</v>
      </c>
      <c r="T12" s="89">
        <v>3</v>
      </c>
      <c r="U12" s="97"/>
      <c r="V12" s="82"/>
      <c r="W12" s="78"/>
      <c r="X12" s="92" t="str">
        <f>IF(W13="","PM",IF(W11&gt;$C27,"G",IF(W11&lt;$C27,"P","N")))</f>
        <v>P</v>
      </c>
      <c r="Y12" s="79">
        <v>2</v>
      </c>
      <c r="Z12" s="97"/>
      <c r="AA12" s="82"/>
      <c r="AB12" s="78"/>
      <c r="AC12" s="68" t="str">
        <f>IF(AB13="","PM",IF(AB11&gt;$C31,"G",IF(AB11&lt;$C31,"P","N")))</f>
        <v>G</v>
      </c>
      <c r="AD12" s="79">
        <v>1</v>
      </c>
      <c r="AE12" s="97"/>
      <c r="AF12" s="82"/>
      <c r="AG12" s="78"/>
      <c r="AH12" s="68" t="str">
        <f>IF(AG13="","PM",IF(AG11&gt;$C35,"G",IF(AG11&lt;$C35,"P","N")))</f>
        <v>PM</v>
      </c>
      <c r="AI12" s="79"/>
      <c r="AJ12" s="97"/>
      <c r="AK12" s="82"/>
      <c r="AL12" s="78"/>
      <c r="AM12" s="68" t="str">
        <f>IF(AL13="","PM",IF(AL11&gt;$C39,"G",IF(AL11&lt;$C39,"P","N")))</f>
        <v>PM</v>
      </c>
      <c r="AN12" s="79"/>
      <c r="AO12" s="96"/>
      <c r="AP12" s="141"/>
      <c r="AQ12" s="228">
        <v>0.45454545454545453</v>
      </c>
      <c r="AR12" s="229"/>
      <c r="AS12" s="142"/>
      <c r="AT12" s="177"/>
      <c r="AU12" s="256"/>
    </row>
    <row r="13" spans="1:47" ht="15" customHeight="1" outlineLevel="1" thickBot="1">
      <c r="A13" s="206"/>
      <c r="B13" s="196"/>
      <c r="C13" s="294">
        <f>IF(OR(C11="",E11=""),"",C11/E11)</f>
      </c>
      <c r="D13" s="294"/>
      <c r="E13" s="282"/>
      <c r="F13" s="283" t="s">
        <v>3</v>
      </c>
      <c r="G13" s="82"/>
      <c r="H13" s="188">
        <f>IF(OR(H11="",J11=""),"",H11/J11)</f>
        <v>0.32857142857142857</v>
      </c>
      <c r="I13" s="189"/>
      <c r="J13" s="176">
        <v>2</v>
      </c>
      <c r="K13" s="177"/>
      <c r="L13" s="106"/>
      <c r="M13" s="188">
        <f>IF(OR(M11="",O11=""),"",M11/O11)</f>
        <v>0.45454545454545453</v>
      </c>
      <c r="N13" s="189"/>
      <c r="O13" s="176">
        <v>2</v>
      </c>
      <c r="P13" s="177"/>
      <c r="Q13" s="106"/>
      <c r="R13" s="188">
        <f>IF(OR(R11="",T11=""),"",R11/T11)</f>
        <v>0.3142857142857143</v>
      </c>
      <c r="S13" s="189"/>
      <c r="T13" s="176">
        <v>3</v>
      </c>
      <c r="U13" s="177"/>
      <c r="V13" s="82"/>
      <c r="W13" s="188">
        <f>IF(OR(W11="",Y11=""),"",W11/Y11)</f>
        <v>0.34285714285714286</v>
      </c>
      <c r="X13" s="189"/>
      <c r="Y13" s="176">
        <v>4</v>
      </c>
      <c r="Z13" s="177"/>
      <c r="AA13" s="82"/>
      <c r="AB13" s="237">
        <f>IF(OR(AB11="",AD11=""),"",AB11/AD11)</f>
        <v>0.38461538461538464</v>
      </c>
      <c r="AC13" s="238"/>
      <c r="AD13" s="176">
        <v>3</v>
      </c>
      <c r="AE13" s="177"/>
      <c r="AF13" s="82"/>
      <c r="AG13" s="237">
        <f>IF(OR(AG11="",AI11=""),"",AG11/AI11)</f>
      </c>
      <c r="AH13" s="238"/>
      <c r="AI13" s="255" t="s">
        <v>482</v>
      </c>
      <c r="AJ13" s="177"/>
      <c r="AK13" s="82"/>
      <c r="AL13" s="237">
        <f>IF(OR(AL11="",AN11=""),"",AL11/AN11)</f>
      </c>
      <c r="AM13" s="238"/>
      <c r="AN13" s="255" t="s">
        <v>482</v>
      </c>
      <c r="AO13" s="178"/>
      <c r="AP13" s="248">
        <f>IF(AP11=0,"",AP11/AR11)</f>
        <v>0.3606060606060606</v>
      </c>
      <c r="AQ13" s="174"/>
      <c r="AR13" s="230">
        <f>MAX(E13,Y13,T13,O13,J13,AD13,AI13,AN13)</f>
        <v>4</v>
      </c>
      <c r="AS13" s="247"/>
      <c r="AT13" s="177"/>
      <c r="AU13" s="256"/>
    </row>
    <row r="14" spans="1:47" ht="13.5" customHeight="1" hidden="1" thickBot="1">
      <c r="A14" s="69"/>
      <c r="B14" s="70"/>
      <c r="C14" s="107"/>
      <c r="D14" s="107"/>
      <c r="E14" s="108"/>
      <c r="F14" s="108"/>
      <c r="G14" s="109"/>
      <c r="H14" s="107"/>
      <c r="I14" s="107"/>
      <c r="J14" s="108"/>
      <c r="K14" s="108"/>
      <c r="L14" s="109"/>
      <c r="M14" s="107"/>
      <c r="N14" s="107"/>
      <c r="O14" s="108"/>
      <c r="P14" s="108"/>
      <c r="Q14" s="109"/>
      <c r="R14" s="107"/>
      <c r="S14" s="107"/>
      <c r="T14" s="108"/>
      <c r="U14" s="108"/>
      <c r="V14" s="109"/>
      <c r="W14" s="107"/>
      <c r="X14" s="107"/>
      <c r="Y14" s="108"/>
      <c r="Z14" s="108"/>
      <c r="AA14" s="109"/>
      <c r="AB14" s="107"/>
      <c r="AC14" s="107"/>
      <c r="AD14" s="108"/>
      <c r="AE14" s="108"/>
      <c r="AF14" s="109"/>
      <c r="AG14" s="107"/>
      <c r="AH14" s="107"/>
      <c r="AI14" s="108"/>
      <c r="AJ14" s="108"/>
      <c r="AK14" s="109"/>
      <c r="AL14" s="107"/>
      <c r="AM14" s="107">
        <v>0</v>
      </c>
      <c r="AN14" s="108"/>
      <c r="AO14" s="108"/>
      <c r="AP14" s="143" t="s">
        <v>12</v>
      </c>
      <c r="AQ14" s="107" t="s">
        <v>12</v>
      </c>
      <c r="AR14" s="108"/>
      <c r="AS14" s="144"/>
      <c r="AT14" s="110"/>
      <c r="AU14" s="183"/>
    </row>
    <row r="15" spans="1:47" ht="15" customHeight="1" outlineLevel="1" thickBot="1">
      <c r="A15" s="204" t="str">
        <f>IF(H$10="","Remplir Case H10",H$10)</f>
        <v>BOURDIN Eric</v>
      </c>
      <c r="B15" s="194" t="str">
        <f>VLOOKUP(A15,Licencié!$A$2:$C$233,2,FALSE)</f>
        <v>018265N</v>
      </c>
      <c r="C15" s="197">
        <v>23</v>
      </c>
      <c r="D15" s="197"/>
      <c r="E15" s="190">
        <v>70</v>
      </c>
      <c r="F15" s="191"/>
      <c r="G15" s="112"/>
      <c r="H15" s="270"/>
      <c r="I15" s="270"/>
      <c r="J15" s="271"/>
      <c r="K15" s="272"/>
      <c r="L15" s="112"/>
      <c r="M15" s="190">
        <v>25</v>
      </c>
      <c r="N15" s="197"/>
      <c r="O15" s="190">
        <v>43</v>
      </c>
      <c r="P15" s="191"/>
      <c r="Q15" s="112"/>
      <c r="R15" s="190">
        <v>25</v>
      </c>
      <c r="S15" s="197"/>
      <c r="T15" s="190">
        <v>52</v>
      </c>
      <c r="U15" s="191"/>
      <c r="V15" s="112"/>
      <c r="W15" s="190">
        <v>15</v>
      </c>
      <c r="X15" s="197"/>
      <c r="Y15" s="190">
        <v>70</v>
      </c>
      <c r="Z15" s="191"/>
      <c r="AA15" s="112"/>
      <c r="AB15" s="190">
        <v>24</v>
      </c>
      <c r="AC15" s="197"/>
      <c r="AD15" s="190">
        <v>58</v>
      </c>
      <c r="AE15" s="191"/>
      <c r="AF15" s="112"/>
      <c r="AG15" s="190"/>
      <c r="AH15" s="197"/>
      <c r="AI15" s="190"/>
      <c r="AJ15" s="191"/>
      <c r="AK15" s="112"/>
      <c r="AL15" s="190"/>
      <c r="AM15" s="197"/>
      <c r="AN15" s="190"/>
      <c r="AO15" s="197"/>
      <c r="AP15" s="245">
        <f>SUM(C15,H15,M15,R15,W15,AB15,AG15,AL15)</f>
        <v>112</v>
      </c>
      <c r="AQ15" s="221"/>
      <c r="AR15" s="220">
        <f>SUM(E15,J15,O15,T15,Y15,AD15,AI15,AN15)</f>
        <v>293</v>
      </c>
      <c r="AS15" s="246"/>
      <c r="AT15" s="191">
        <v>10</v>
      </c>
      <c r="AU15" s="257">
        <v>4</v>
      </c>
    </row>
    <row r="16" spans="1:47" ht="15" customHeight="1" outlineLevel="1" thickBot="1">
      <c r="A16" s="205"/>
      <c r="B16" s="195"/>
      <c r="C16" s="96"/>
      <c r="D16" s="68" t="str">
        <f>IF(C17="","PM",IF(C15&gt;H11,"G",IF(C15&lt;H11,"P","N")))</f>
        <v>N</v>
      </c>
      <c r="E16" s="79">
        <v>5</v>
      </c>
      <c r="F16" s="97"/>
      <c r="G16" s="82"/>
      <c r="H16" s="179" t="str">
        <f>IF(A15&lt;&gt;"Remplir Case H10",VLOOKUP(A15,Licencié!$A$2:$C$233,3,FALSE),"CLUB")</f>
        <v>LA LOUPE</v>
      </c>
      <c r="I16" s="179"/>
      <c r="J16" s="179"/>
      <c r="K16" s="175"/>
      <c r="L16" s="82"/>
      <c r="M16" s="78"/>
      <c r="N16" s="68" t="str">
        <f>IF(M17="","PM",IF(M15&gt;H19,"G",IF(M15&lt;H19,"P","N")))</f>
        <v>G</v>
      </c>
      <c r="O16" s="79">
        <v>2</v>
      </c>
      <c r="P16" s="97"/>
      <c r="Q16" s="82"/>
      <c r="R16" s="78"/>
      <c r="S16" s="68" t="str">
        <f>IF(R17="","PM",IF(R15&gt;H23,"G",IF(R15&lt;H23,"P","N")))</f>
        <v>G</v>
      </c>
      <c r="T16" s="79">
        <v>1</v>
      </c>
      <c r="U16" s="97"/>
      <c r="V16" s="82"/>
      <c r="W16" s="78"/>
      <c r="X16" s="68" t="str">
        <f>IF(W17="","PM",IF(W15&gt;H27,"G",IF(W15&lt;H27,"P","N")))</f>
        <v>P</v>
      </c>
      <c r="Y16" s="79">
        <v>3</v>
      </c>
      <c r="Z16" s="97"/>
      <c r="AA16" s="82"/>
      <c r="AB16" s="78"/>
      <c r="AC16" s="68" t="str">
        <f>IF(AB17="","PM",IF(AB15&gt;$H31,"G",IF(AB15&lt;$H31,"P","N")))</f>
        <v>P</v>
      </c>
      <c r="AD16" s="79">
        <v>4</v>
      </c>
      <c r="AE16" s="97"/>
      <c r="AF16" s="82"/>
      <c r="AG16" s="78"/>
      <c r="AH16" s="68" t="str">
        <f>IF(AG17="","PM",IF(AG15&gt;$H35,"G",IF(AG15&lt;$H35,"P","N")))</f>
        <v>PM</v>
      </c>
      <c r="AI16" s="79"/>
      <c r="AJ16" s="97"/>
      <c r="AK16" s="82"/>
      <c r="AL16" s="78"/>
      <c r="AM16" s="68" t="str">
        <f>IF(AL17="","PM",IF(AL15&gt;$H39,"G",IF(AL15&lt;$H39,"P","N")))</f>
        <v>PM</v>
      </c>
      <c r="AN16" s="79"/>
      <c r="AO16" s="96"/>
      <c r="AP16" s="141"/>
      <c r="AQ16" s="228">
        <v>0.5813953488372093</v>
      </c>
      <c r="AR16" s="229"/>
      <c r="AS16" s="142"/>
      <c r="AT16" s="177"/>
      <c r="AU16" s="256"/>
    </row>
    <row r="17" spans="1:47" ht="15" customHeight="1" outlineLevel="1" thickBot="1">
      <c r="A17" s="236"/>
      <c r="B17" s="196"/>
      <c r="C17" s="181">
        <f>IF(OR(C15="",E15=""),"",C15/E15)</f>
        <v>0.32857142857142857</v>
      </c>
      <c r="D17" s="180"/>
      <c r="E17" s="192">
        <v>2</v>
      </c>
      <c r="F17" s="193"/>
      <c r="G17" s="113"/>
      <c r="H17" s="273">
        <f>IF(OR(H15="",J15=""),"",H15/J15)</f>
      </c>
      <c r="I17" s="274"/>
      <c r="J17" s="275"/>
      <c r="K17" s="276"/>
      <c r="L17" s="113"/>
      <c r="M17" s="181">
        <f>IF(OR(M15="",O15=""),"",M15/O15)</f>
        <v>0.5813953488372093</v>
      </c>
      <c r="N17" s="180"/>
      <c r="O17" s="192">
        <v>2</v>
      </c>
      <c r="P17" s="193"/>
      <c r="Q17" s="113"/>
      <c r="R17" s="181">
        <f>IF(OR(R15="",T15=""),"",R15/T15)</f>
        <v>0.4807692307692308</v>
      </c>
      <c r="S17" s="180"/>
      <c r="T17" s="192">
        <v>3</v>
      </c>
      <c r="U17" s="193"/>
      <c r="V17" s="113"/>
      <c r="W17" s="181">
        <f>IF(OR(W15="",Y15=""),"",W15/Y15)</f>
        <v>0.21428571428571427</v>
      </c>
      <c r="X17" s="180"/>
      <c r="Y17" s="192">
        <v>2</v>
      </c>
      <c r="Z17" s="193"/>
      <c r="AA17" s="113"/>
      <c r="AB17" s="173">
        <f>IF(OR(AB15="",AD15=""),"",AB15/AD15)</f>
        <v>0.41379310344827586</v>
      </c>
      <c r="AC17" s="174"/>
      <c r="AD17" s="192">
        <v>3</v>
      </c>
      <c r="AE17" s="193"/>
      <c r="AF17" s="113"/>
      <c r="AG17" s="173">
        <f>IF(OR(AG15="",AI15=""),"",AG15/AI15)</f>
      </c>
      <c r="AH17" s="174"/>
      <c r="AI17" s="192"/>
      <c r="AJ17" s="193"/>
      <c r="AK17" s="113"/>
      <c r="AL17" s="173">
        <f>IF(OR(AL15="",AN15=""),"",AL15/AN15)</f>
      </c>
      <c r="AM17" s="174"/>
      <c r="AN17" s="192"/>
      <c r="AO17" s="263"/>
      <c r="AP17" s="248">
        <f>IF(AP15=0,"",AP15/AR15)</f>
        <v>0.3822525597269625</v>
      </c>
      <c r="AQ17" s="174"/>
      <c r="AR17" s="230">
        <f>MAX(E17,Y17,T17,O17,J17,AD17,AI17,AN17)</f>
        <v>3</v>
      </c>
      <c r="AS17" s="247"/>
      <c r="AT17" s="193"/>
      <c r="AU17" s="258"/>
    </row>
    <row r="18" spans="1:47" ht="15" customHeight="1" hidden="1" thickBot="1">
      <c r="A18" s="69"/>
      <c r="B18" s="70" t="e">
        <f>VLOOKUP(A18,Licencié!$A$2:$C$233,2,FALSE)</f>
        <v>#N/A</v>
      </c>
      <c r="C18" s="107"/>
      <c r="D18" s="107"/>
      <c r="E18" s="108"/>
      <c r="F18" s="108"/>
      <c r="G18" s="109"/>
      <c r="H18" s="107"/>
      <c r="I18" s="107"/>
      <c r="J18" s="108"/>
      <c r="K18" s="108"/>
      <c r="L18" s="109"/>
      <c r="M18" s="107"/>
      <c r="N18" s="107"/>
      <c r="O18" s="108"/>
      <c r="P18" s="108"/>
      <c r="Q18" s="109"/>
      <c r="R18" s="107"/>
      <c r="S18" s="107"/>
      <c r="T18" s="108"/>
      <c r="U18" s="108"/>
      <c r="V18" s="109"/>
      <c r="W18" s="107"/>
      <c r="X18" s="107"/>
      <c r="Y18" s="108"/>
      <c r="Z18" s="108"/>
      <c r="AA18" s="109"/>
      <c r="AB18" s="107"/>
      <c r="AC18" s="107"/>
      <c r="AD18" s="108"/>
      <c r="AE18" s="108"/>
      <c r="AF18" s="109"/>
      <c r="AG18" s="107"/>
      <c r="AH18" s="107"/>
      <c r="AI18" s="108"/>
      <c r="AJ18" s="108" t="s">
        <v>12</v>
      </c>
      <c r="AK18" s="109"/>
      <c r="AL18" s="107"/>
      <c r="AM18" s="107"/>
      <c r="AN18" s="108"/>
      <c r="AO18" s="108"/>
      <c r="AP18" s="143" t="s">
        <v>12</v>
      </c>
      <c r="AQ18" s="107" t="s">
        <v>12</v>
      </c>
      <c r="AR18" s="108"/>
      <c r="AS18" s="144"/>
      <c r="AT18" s="110"/>
      <c r="AU18" s="183"/>
    </row>
    <row r="19" spans="1:47" ht="15" customHeight="1" outlineLevel="1" thickBot="1">
      <c r="A19" s="204" t="str">
        <f>IF(M$10="","Remplir Case L10",M$10)</f>
        <v>GRONIER Sebastien</v>
      </c>
      <c r="B19" s="194" t="s">
        <v>538</v>
      </c>
      <c r="C19" s="178">
        <v>22</v>
      </c>
      <c r="D19" s="178"/>
      <c r="E19" s="176">
        <v>55</v>
      </c>
      <c r="F19" s="177"/>
      <c r="G19" s="114"/>
      <c r="H19" s="178">
        <v>14</v>
      </c>
      <c r="I19" s="178"/>
      <c r="J19" s="176">
        <v>43</v>
      </c>
      <c r="K19" s="177"/>
      <c r="L19" s="114"/>
      <c r="M19" s="277"/>
      <c r="N19" s="278"/>
      <c r="O19" s="277"/>
      <c r="P19" s="279"/>
      <c r="Q19" s="114"/>
      <c r="R19" s="176">
        <v>19</v>
      </c>
      <c r="S19" s="178"/>
      <c r="T19" s="176">
        <v>70</v>
      </c>
      <c r="U19" s="177"/>
      <c r="V19" s="114"/>
      <c r="W19" s="176">
        <v>25</v>
      </c>
      <c r="X19" s="178"/>
      <c r="Y19" s="176">
        <v>60</v>
      </c>
      <c r="Z19" s="177"/>
      <c r="AA19" s="114"/>
      <c r="AB19" s="176">
        <v>18</v>
      </c>
      <c r="AC19" s="178"/>
      <c r="AD19" s="176">
        <v>70</v>
      </c>
      <c r="AE19" s="177"/>
      <c r="AF19" s="114"/>
      <c r="AG19" s="176"/>
      <c r="AH19" s="178"/>
      <c r="AI19" s="176"/>
      <c r="AJ19" s="177"/>
      <c r="AK19" s="114"/>
      <c r="AL19" s="176"/>
      <c r="AM19" s="178"/>
      <c r="AN19" s="176"/>
      <c r="AO19" s="178"/>
      <c r="AP19" s="245">
        <f>SUM(C19,H19,M19,R19,W19,AB19,AG19,AL19)</f>
        <v>98</v>
      </c>
      <c r="AQ19" s="221"/>
      <c r="AR19" s="220">
        <f>SUM(E19,J19,O19,T19,Y19,AD19,AI19,AN19)</f>
        <v>298</v>
      </c>
      <c r="AS19" s="246"/>
      <c r="AT19" s="177">
        <v>7</v>
      </c>
      <c r="AU19" s="256">
        <v>6</v>
      </c>
    </row>
    <row r="20" spans="1:47" ht="15" customHeight="1" outlineLevel="1" thickBot="1">
      <c r="A20" s="205"/>
      <c r="B20" s="195"/>
      <c r="C20" s="96"/>
      <c r="D20" s="68" t="str">
        <f>IF(C21="","PM",IF(C19&gt;M11,"G",IF(C19&lt;M11,"P","N")))</f>
        <v>P</v>
      </c>
      <c r="E20" s="79">
        <v>4</v>
      </c>
      <c r="F20" s="97"/>
      <c r="G20" s="82"/>
      <c r="H20" s="96"/>
      <c r="I20" s="68" t="str">
        <f>IF(H21="","PM",IF(H19&gt;M15,"G",IF(H19&lt;M15,"P","N")))</f>
        <v>P</v>
      </c>
      <c r="J20" s="79">
        <v>2</v>
      </c>
      <c r="K20" s="97"/>
      <c r="L20" s="82"/>
      <c r="M20" s="179" t="str">
        <f>IF(A19&lt;&gt;"Remplir Case L10",VLOOKUP(A19,Licencié!$A$2:$C$233,3,FALSE),"CLUB")</f>
        <v>LA LOUPE</v>
      </c>
      <c r="N20" s="179"/>
      <c r="O20" s="179"/>
      <c r="P20" s="175"/>
      <c r="Q20" s="82"/>
      <c r="R20" s="78"/>
      <c r="S20" s="68" t="str">
        <f>IF(R21="","PM",IF(R19&gt;M23,"G",IF(R19&lt;M23,"P","N")))</f>
        <v>P</v>
      </c>
      <c r="T20" s="79">
        <v>5</v>
      </c>
      <c r="U20" s="97"/>
      <c r="V20" s="82"/>
      <c r="W20" s="78"/>
      <c r="X20" s="68" t="str">
        <f>IF(W21="","PM",IF(W19&gt;M27,"G",IF(W19&lt;M27,"P","N")))</f>
        <v>G</v>
      </c>
      <c r="Y20" s="79">
        <v>1</v>
      </c>
      <c r="Z20" s="97"/>
      <c r="AA20" s="82"/>
      <c r="AB20" s="78"/>
      <c r="AC20" s="68" t="str">
        <f>IF(AB21="","PM",IF(AB19&gt;$M31,"G",IF(AB19&lt;$M31,"P","N")))</f>
        <v>P</v>
      </c>
      <c r="AD20" s="79">
        <v>3</v>
      </c>
      <c r="AE20" s="97"/>
      <c r="AF20" s="82"/>
      <c r="AG20" s="78"/>
      <c r="AH20" s="68" t="str">
        <f>IF(AG21="","PM",IF(AG19&gt;$M35,"G",IF(AG19&lt;$M35,"P","N")))</f>
        <v>PM</v>
      </c>
      <c r="AI20" s="79"/>
      <c r="AJ20" s="97"/>
      <c r="AK20" s="82"/>
      <c r="AL20" s="78"/>
      <c r="AM20" s="68" t="str">
        <f>IF(AL21="","PM",IF(AL19&gt;$M39,"G",IF(AL19&lt;$M39,"P","N")))</f>
        <v>PM</v>
      </c>
      <c r="AN20" s="79"/>
      <c r="AO20" s="96"/>
      <c r="AP20" s="141"/>
      <c r="AQ20" s="228">
        <v>0.4166666666666667</v>
      </c>
      <c r="AR20" s="229"/>
      <c r="AS20" s="142"/>
      <c r="AT20" s="177"/>
      <c r="AU20" s="256"/>
    </row>
    <row r="21" spans="1:47" ht="15" customHeight="1" outlineLevel="1" thickBot="1">
      <c r="A21" s="206"/>
      <c r="B21" s="196"/>
      <c r="C21" s="188">
        <f>IF(OR(C19="",E19=""),"",C19/E19)</f>
        <v>0.4</v>
      </c>
      <c r="D21" s="189"/>
      <c r="E21" s="176">
        <v>3</v>
      </c>
      <c r="F21" s="177"/>
      <c r="G21" s="82"/>
      <c r="H21" s="188">
        <f>IF(OR(H19="",J19=""),"",H19/J19)</f>
        <v>0.32558139534883723</v>
      </c>
      <c r="I21" s="189"/>
      <c r="J21" s="176">
        <v>3</v>
      </c>
      <c r="K21" s="177"/>
      <c r="L21" s="82"/>
      <c r="M21" s="280"/>
      <c r="N21" s="281"/>
      <c r="O21" s="282"/>
      <c r="P21" s="283"/>
      <c r="Q21" s="82"/>
      <c r="R21" s="188">
        <f>IF(OR(R19="",T19=""),"",R19/T19)</f>
        <v>0.2714285714285714</v>
      </c>
      <c r="S21" s="189"/>
      <c r="T21" s="176">
        <v>2</v>
      </c>
      <c r="U21" s="177"/>
      <c r="V21" s="82"/>
      <c r="W21" s="188">
        <f>IF(OR(W19="",Y19=""),"",W19/Y19)</f>
        <v>0.4166666666666667</v>
      </c>
      <c r="X21" s="189"/>
      <c r="Y21" s="176">
        <v>2</v>
      </c>
      <c r="Z21" s="177"/>
      <c r="AA21" s="82"/>
      <c r="AB21" s="237">
        <f>IF(OR(AB19="",AD19=""),"",AB19/AD19)</f>
        <v>0.2571428571428571</v>
      </c>
      <c r="AC21" s="238"/>
      <c r="AD21" s="176">
        <v>3</v>
      </c>
      <c r="AE21" s="177"/>
      <c r="AF21" s="82"/>
      <c r="AG21" s="237">
        <f>IF(OR(AG19="",AI19=""),"",AG19/AI19)</f>
      </c>
      <c r="AH21" s="238"/>
      <c r="AI21" s="176"/>
      <c r="AJ21" s="177"/>
      <c r="AK21" s="82"/>
      <c r="AL21" s="237">
        <f>IF(OR(AL19="",AN19=""),"",AL19/AN19)</f>
      </c>
      <c r="AM21" s="238"/>
      <c r="AN21" s="176"/>
      <c r="AO21" s="178"/>
      <c r="AP21" s="248">
        <f>IF(AP19=0,"",AP19/AR19)</f>
        <v>0.3288590604026846</v>
      </c>
      <c r="AQ21" s="174"/>
      <c r="AR21" s="230">
        <f>MAX(E21,Y21,T21,O21,J21,AD21,AI21,AN21)</f>
        <v>3</v>
      </c>
      <c r="AS21" s="247"/>
      <c r="AT21" s="177"/>
      <c r="AU21" s="256"/>
    </row>
    <row r="22" spans="1:47" ht="15" customHeight="1" hidden="1" thickBot="1">
      <c r="A22" s="69"/>
      <c r="B22" s="70"/>
      <c r="C22" s="107"/>
      <c r="D22" s="107"/>
      <c r="E22" s="108"/>
      <c r="F22" s="108"/>
      <c r="G22" s="109"/>
      <c r="H22" s="107"/>
      <c r="I22" s="107"/>
      <c r="J22" s="108"/>
      <c r="K22" s="108"/>
      <c r="L22" s="109"/>
      <c r="M22" s="107"/>
      <c r="N22" s="107"/>
      <c r="O22" s="108"/>
      <c r="P22" s="108"/>
      <c r="Q22" s="109"/>
      <c r="R22" s="107"/>
      <c r="S22" s="107"/>
      <c r="T22" s="108"/>
      <c r="U22" s="108"/>
      <c r="V22" s="109"/>
      <c r="W22" s="107"/>
      <c r="X22" s="107"/>
      <c r="Y22" s="108"/>
      <c r="Z22" s="108"/>
      <c r="AA22" s="109"/>
      <c r="AB22" s="107"/>
      <c r="AC22" s="107"/>
      <c r="AD22" s="108"/>
      <c r="AE22" s="108"/>
      <c r="AF22" s="109"/>
      <c r="AG22" s="107"/>
      <c r="AH22" s="107"/>
      <c r="AI22" s="108"/>
      <c r="AJ22" s="108"/>
      <c r="AK22" s="109"/>
      <c r="AL22" s="107"/>
      <c r="AM22" s="107"/>
      <c r="AN22" s="108"/>
      <c r="AO22" s="108"/>
      <c r="AP22" s="143" t="s">
        <v>12</v>
      </c>
      <c r="AQ22" s="107" t="s">
        <v>12</v>
      </c>
      <c r="AR22" s="108"/>
      <c r="AS22" s="144"/>
      <c r="AT22" s="110"/>
      <c r="AU22" s="183"/>
    </row>
    <row r="23" spans="1:47" ht="15" customHeight="1" outlineLevel="1" thickBot="1">
      <c r="A23" s="204" t="str">
        <f>IF(R$10="","Remplir Case Q10",R$10)</f>
        <v>LORIN François</v>
      </c>
      <c r="B23" s="194" t="str">
        <f>VLOOKUP(A23,Licencié!$A$2:$C$233,2,FALSE)</f>
        <v>018416I</v>
      </c>
      <c r="C23" s="197">
        <v>22</v>
      </c>
      <c r="D23" s="197"/>
      <c r="E23" s="190">
        <v>70</v>
      </c>
      <c r="F23" s="191"/>
      <c r="G23" s="112"/>
      <c r="H23" s="197">
        <v>13</v>
      </c>
      <c r="I23" s="197"/>
      <c r="J23" s="190">
        <v>52</v>
      </c>
      <c r="K23" s="191"/>
      <c r="L23" s="112"/>
      <c r="M23" s="190">
        <v>20</v>
      </c>
      <c r="N23" s="197"/>
      <c r="O23" s="190">
        <v>70</v>
      </c>
      <c r="P23" s="191"/>
      <c r="Q23" s="112"/>
      <c r="R23" s="271"/>
      <c r="S23" s="270"/>
      <c r="T23" s="271"/>
      <c r="U23" s="272"/>
      <c r="V23" s="112"/>
      <c r="W23" s="190">
        <v>19</v>
      </c>
      <c r="X23" s="197"/>
      <c r="Y23" s="190">
        <v>67</v>
      </c>
      <c r="Z23" s="191"/>
      <c r="AA23" s="112"/>
      <c r="AB23" s="190">
        <v>22</v>
      </c>
      <c r="AC23" s="197"/>
      <c r="AD23" s="190">
        <v>53</v>
      </c>
      <c r="AE23" s="191"/>
      <c r="AF23" s="112"/>
      <c r="AG23" s="190"/>
      <c r="AH23" s="197"/>
      <c r="AI23" s="190"/>
      <c r="AJ23" s="191"/>
      <c r="AK23" s="112"/>
      <c r="AL23" s="190"/>
      <c r="AM23" s="197"/>
      <c r="AN23" s="190"/>
      <c r="AO23" s="197"/>
      <c r="AP23" s="245">
        <f>SUM(C23,H23,M23,R23,W23,AB23,AG23,AL23)</f>
        <v>96</v>
      </c>
      <c r="AQ23" s="221"/>
      <c r="AR23" s="220">
        <f>SUM(E23,J23,O23,T23,Y23,AD23,AI23,AN23)</f>
        <v>312</v>
      </c>
      <c r="AS23" s="246"/>
      <c r="AT23" s="191">
        <v>8</v>
      </c>
      <c r="AU23" s="257">
        <v>5</v>
      </c>
    </row>
    <row r="24" spans="1:47" ht="15" customHeight="1" outlineLevel="1" thickBot="1">
      <c r="A24" s="205"/>
      <c r="B24" s="195"/>
      <c r="C24" s="96"/>
      <c r="D24" s="68" t="str">
        <f>IF(C25="","PM",IF(C23&gt;R11,"G",IF(C23&lt;R11,"P","N")))</f>
        <v>N</v>
      </c>
      <c r="E24" s="79">
        <v>3</v>
      </c>
      <c r="F24" s="97"/>
      <c r="G24" s="82"/>
      <c r="H24" s="96"/>
      <c r="I24" s="68" t="str">
        <f>IF(H25="","PM",IF(H23&gt;R15,"G",IF(H23&lt;R15,"P","N")))</f>
        <v>P</v>
      </c>
      <c r="J24" s="79">
        <v>1</v>
      </c>
      <c r="K24" s="97"/>
      <c r="L24" s="82"/>
      <c r="M24" s="78"/>
      <c r="N24" s="68" t="str">
        <f>IF(M25="","PM",IF(M23&gt;R19,"G",IF(M23&lt;R19,"P","N")))</f>
        <v>G</v>
      </c>
      <c r="O24" s="79">
        <v>5</v>
      </c>
      <c r="P24" s="97"/>
      <c r="Q24" s="82"/>
      <c r="R24" s="179" t="str">
        <f>IF(A23&lt;&gt;"Remplir Case Q10",VLOOKUP(A23,Licencié!$A$2:$C$233,3,FALSE),"CLUB")</f>
        <v>LA LOUPE</v>
      </c>
      <c r="S24" s="179"/>
      <c r="T24" s="179"/>
      <c r="U24" s="175"/>
      <c r="V24" s="82"/>
      <c r="W24" s="78"/>
      <c r="X24" s="68" t="str">
        <f>IF(W25="","PM",IF(W23&gt;R27,"G",IF(W23&lt;R27,"P","N")))</f>
        <v>P</v>
      </c>
      <c r="Y24" s="79">
        <v>4</v>
      </c>
      <c r="Z24" s="97"/>
      <c r="AA24" s="82"/>
      <c r="AB24" s="78"/>
      <c r="AC24" s="68" t="str">
        <f>IF(AB25="","PM",IF(AB23&gt;$R31,"G",IF(AB23&lt;$R31,"P","N")))</f>
        <v>P</v>
      </c>
      <c r="AD24" s="79">
        <v>2</v>
      </c>
      <c r="AE24" s="97"/>
      <c r="AF24" s="82"/>
      <c r="AG24" s="78"/>
      <c r="AH24" s="68" t="str">
        <f>IF(AG25="","PM",IF(AG23&gt;$R35,"G",IF(AG23&lt;$R35,"P","N")))</f>
        <v>PM</v>
      </c>
      <c r="AI24" s="79"/>
      <c r="AJ24" s="97"/>
      <c r="AK24" s="82"/>
      <c r="AL24" s="78"/>
      <c r="AM24" s="68" t="str">
        <f>IF(AL25="","PM",IF(AL23&gt;$R39,"G",IF(AL23&lt;$R39,"P","N")))</f>
        <v>PM</v>
      </c>
      <c r="AN24" s="79"/>
      <c r="AO24" s="96"/>
      <c r="AP24" s="141"/>
      <c r="AQ24" s="228">
        <v>0.3142857142857143</v>
      </c>
      <c r="AR24" s="229"/>
      <c r="AS24" s="142"/>
      <c r="AT24" s="177"/>
      <c r="AU24" s="256"/>
    </row>
    <row r="25" spans="1:47" ht="15" customHeight="1" outlineLevel="1" thickBot="1">
      <c r="A25" s="236"/>
      <c r="B25" s="196"/>
      <c r="C25" s="181">
        <f>IF(OR(C23="",E23=""),"",C23/E23)</f>
        <v>0.3142857142857143</v>
      </c>
      <c r="D25" s="180"/>
      <c r="E25" s="192">
        <v>4</v>
      </c>
      <c r="F25" s="193"/>
      <c r="G25" s="113"/>
      <c r="H25" s="181">
        <f>IF(OR(H23="",J23=""),"",H23/J23)</f>
        <v>0.25</v>
      </c>
      <c r="I25" s="180"/>
      <c r="J25" s="192">
        <v>2</v>
      </c>
      <c r="K25" s="193"/>
      <c r="L25" s="113"/>
      <c r="M25" s="181">
        <f>IF(OR(M23="",O23=""),"",M23/O23)</f>
        <v>0.2857142857142857</v>
      </c>
      <c r="N25" s="180"/>
      <c r="O25" s="192">
        <v>2</v>
      </c>
      <c r="P25" s="193"/>
      <c r="Q25" s="113"/>
      <c r="R25" s="273"/>
      <c r="S25" s="274"/>
      <c r="T25" s="275"/>
      <c r="U25" s="276"/>
      <c r="V25" s="113"/>
      <c r="W25" s="181">
        <f>IF(OR(W23="",Y23=""),"",W23/Y23)</f>
        <v>0.2835820895522388</v>
      </c>
      <c r="X25" s="180"/>
      <c r="Y25" s="192">
        <v>2</v>
      </c>
      <c r="Z25" s="193"/>
      <c r="AA25" s="113"/>
      <c r="AB25" s="173">
        <f>IF(OR(AB23="",AD23=""),"",AB23/AD23)</f>
        <v>0.41509433962264153</v>
      </c>
      <c r="AC25" s="174"/>
      <c r="AD25" s="192">
        <v>3</v>
      </c>
      <c r="AE25" s="193"/>
      <c r="AF25" s="113"/>
      <c r="AG25" s="173">
        <f>IF(OR(AG23="",AI23=""),"",AG23/AI23)</f>
      </c>
      <c r="AH25" s="174"/>
      <c r="AI25" s="192"/>
      <c r="AJ25" s="193"/>
      <c r="AK25" s="113"/>
      <c r="AL25" s="173">
        <f>IF(OR(AL23="",AN23=""),"",AL23/AN23)</f>
      </c>
      <c r="AM25" s="174"/>
      <c r="AN25" s="192"/>
      <c r="AO25" s="263"/>
      <c r="AP25" s="248">
        <f>IF(AP23=0,"",AP23/AR23)</f>
        <v>0.3076923076923077</v>
      </c>
      <c r="AQ25" s="174"/>
      <c r="AR25" s="230">
        <f>MAX(E25,Y25,T25,O25,J25,AD25,AI25,AN25)</f>
        <v>4</v>
      </c>
      <c r="AS25" s="247"/>
      <c r="AT25" s="193"/>
      <c r="AU25" s="258"/>
    </row>
    <row r="26" spans="1:47" ht="15" customHeight="1" hidden="1" thickBot="1">
      <c r="A26" s="69"/>
      <c r="B26" s="70"/>
      <c r="C26" s="107"/>
      <c r="D26" s="107"/>
      <c r="E26" s="108"/>
      <c r="F26" s="108"/>
      <c r="G26" s="109"/>
      <c r="H26" s="107"/>
      <c r="I26" s="107"/>
      <c r="J26" s="108"/>
      <c r="K26" s="108"/>
      <c r="L26" s="109"/>
      <c r="M26" s="107"/>
      <c r="N26" s="107"/>
      <c r="O26" s="108"/>
      <c r="P26" s="108"/>
      <c r="Q26" s="109"/>
      <c r="R26" s="107"/>
      <c r="S26" s="107"/>
      <c r="T26" s="108"/>
      <c r="U26" s="108"/>
      <c r="V26" s="109"/>
      <c r="W26" s="107"/>
      <c r="X26" s="107"/>
      <c r="Y26" s="108"/>
      <c r="Z26" s="108"/>
      <c r="AA26" s="109"/>
      <c r="AB26" s="107"/>
      <c r="AC26" s="107"/>
      <c r="AD26" s="108"/>
      <c r="AE26" s="108"/>
      <c r="AF26" s="109"/>
      <c r="AG26" s="107"/>
      <c r="AH26" s="107"/>
      <c r="AI26" s="108"/>
      <c r="AJ26" s="108"/>
      <c r="AK26" s="109"/>
      <c r="AL26" s="107"/>
      <c r="AM26" s="107">
        <v>0</v>
      </c>
      <c r="AN26" s="108"/>
      <c r="AO26" s="108"/>
      <c r="AP26" s="143" t="s">
        <v>12</v>
      </c>
      <c r="AQ26" s="107" t="s">
        <v>12</v>
      </c>
      <c r="AR26" s="108"/>
      <c r="AS26" s="144"/>
      <c r="AT26" s="110"/>
      <c r="AU26" s="183"/>
    </row>
    <row r="27" spans="1:47" ht="15" customHeight="1" outlineLevel="1" thickBot="1">
      <c r="A27" s="204" t="str">
        <f>IF(W$10="","Remplir Case V10",W$10)</f>
        <v>CAUVET Jacky</v>
      </c>
      <c r="B27" s="194" t="str">
        <f>VLOOKUP(A27,Licencié!$A$2:$C$233,2,FALSE)</f>
        <v>018923V</v>
      </c>
      <c r="C27" s="197">
        <v>25</v>
      </c>
      <c r="D27" s="197"/>
      <c r="E27" s="190">
        <v>70</v>
      </c>
      <c r="F27" s="191"/>
      <c r="G27" s="112"/>
      <c r="H27" s="197">
        <v>16</v>
      </c>
      <c r="I27" s="197"/>
      <c r="J27" s="190">
        <v>70</v>
      </c>
      <c r="K27" s="191"/>
      <c r="L27" s="112"/>
      <c r="M27" s="190">
        <v>17</v>
      </c>
      <c r="N27" s="197"/>
      <c r="O27" s="190">
        <v>60</v>
      </c>
      <c r="P27" s="191"/>
      <c r="Q27" s="112"/>
      <c r="R27" s="190">
        <v>25</v>
      </c>
      <c r="S27" s="197"/>
      <c r="T27" s="190">
        <v>67</v>
      </c>
      <c r="U27" s="191"/>
      <c r="V27" s="112"/>
      <c r="W27" s="271"/>
      <c r="X27" s="270"/>
      <c r="Y27" s="271"/>
      <c r="Z27" s="272"/>
      <c r="AA27" s="112"/>
      <c r="AB27" s="190">
        <v>20</v>
      </c>
      <c r="AC27" s="197"/>
      <c r="AD27" s="190">
        <v>64</v>
      </c>
      <c r="AE27" s="191"/>
      <c r="AF27" s="112"/>
      <c r="AG27" s="190"/>
      <c r="AH27" s="197"/>
      <c r="AI27" s="190"/>
      <c r="AJ27" s="191"/>
      <c r="AK27" s="112"/>
      <c r="AL27" s="190"/>
      <c r="AM27" s="197"/>
      <c r="AN27" s="262"/>
      <c r="AO27" s="197"/>
      <c r="AP27" s="245">
        <f>SUM(C27,H27,M27,R27,W27,AB27,AG27,AL27)</f>
        <v>103</v>
      </c>
      <c r="AQ27" s="221"/>
      <c r="AR27" s="220">
        <f>SUM(E27,J27,O27,T27,Y27,AD27,AI27,AN27)</f>
        <v>331</v>
      </c>
      <c r="AS27" s="246"/>
      <c r="AT27" s="191">
        <v>11</v>
      </c>
      <c r="AU27" s="257">
        <v>3</v>
      </c>
    </row>
    <row r="28" spans="1:47" ht="15" customHeight="1" outlineLevel="1" thickBot="1">
      <c r="A28" s="205"/>
      <c r="B28" s="195"/>
      <c r="C28" s="96"/>
      <c r="D28" s="68" t="str">
        <f>IF(C29="","PM",IF(C27&gt;W11,"G",IF(C27&lt;W11,"P","N")))</f>
        <v>G</v>
      </c>
      <c r="E28" s="79">
        <v>2</v>
      </c>
      <c r="F28" s="97"/>
      <c r="G28" s="82"/>
      <c r="H28" s="96"/>
      <c r="I28" s="68" t="str">
        <f>IF(H29="","PM",IF(H27&gt;W15,"G",IF(H27&lt;W15,"P","N")))</f>
        <v>G</v>
      </c>
      <c r="J28" s="79">
        <v>3</v>
      </c>
      <c r="K28" s="97"/>
      <c r="L28" s="82"/>
      <c r="M28" s="78"/>
      <c r="N28" s="68" t="str">
        <f>IF(M29="","PM",IF(M27&gt;W19,"G",IF(M27&lt;W19,"P","N")))</f>
        <v>P</v>
      </c>
      <c r="O28" s="79">
        <v>1</v>
      </c>
      <c r="P28" s="97"/>
      <c r="Q28" s="82"/>
      <c r="R28" s="78"/>
      <c r="S28" s="68" t="str">
        <f>IF(R29="","PM",IF(R27&gt;W23,"G",IF(R27&lt;W23,"P","N")))</f>
        <v>G</v>
      </c>
      <c r="T28" s="79">
        <v>4</v>
      </c>
      <c r="U28" s="97"/>
      <c r="V28" s="82"/>
      <c r="W28" s="179" t="str">
        <f>IF(A27&lt;&gt;"Remplir Case V10",VLOOKUP(A27,Licencié!$A$2:$C$233,3,FALSE),"CLUB")</f>
        <v>ANGERVILLE</v>
      </c>
      <c r="X28" s="179"/>
      <c r="Y28" s="179"/>
      <c r="Z28" s="175"/>
      <c r="AA28" s="82"/>
      <c r="AB28" s="78"/>
      <c r="AC28" s="68" t="str">
        <f>IF(AB29="","PM",IF(AB27&gt;$W31,"G",IF(AB27&lt;$W31,"P","N")))</f>
        <v>P</v>
      </c>
      <c r="AD28" s="79">
        <v>5</v>
      </c>
      <c r="AE28" s="97"/>
      <c r="AF28" s="82"/>
      <c r="AG28" s="78"/>
      <c r="AH28" s="68" t="str">
        <f>IF(AG29="","PM",IF(AG27&gt;$W35,"G",IF(AG27&lt;$W35,"P","N")))</f>
        <v>PM</v>
      </c>
      <c r="AI28" s="79"/>
      <c r="AJ28" s="97"/>
      <c r="AK28" s="82"/>
      <c r="AL28" s="78"/>
      <c r="AM28" s="68" t="str">
        <f>IF(AL29="","PM",IF(AL27&gt;$W39,"G",IF(AL27&lt;$W39,"P","N")))</f>
        <v>PM</v>
      </c>
      <c r="AN28" s="79"/>
      <c r="AO28" s="96"/>
      <c r="AP28" s="141"/>
      <c r="AQ28" s="228">
        <v>0.373134328358209</v>
      </c>
      <c r="AR28" s="229"/>
      <c r="AS28" s="142"/>
      <c r="AT28" s="177"/>
      <c r="AU28" s="256"/>
    </row>
    <row r="29" spans="1:47" ht="15" customHeight="1" outlineLevel="1" thickBot="1">
      <c r="A29" s="236"/>
      <c r="B29" s="196"/>
      <c r="C29" s="181">
        <f>IF(OR(C27="",E27=""),"",C27/E27)</f>
        <v>0.35714285714285715</v>
      </c>
      <c r="D29" s="180"/>
      <c r="E29" s="192">
        <v>3</v>
      </c>
      <c r="F29" s="193"/>
      <c r="G29" s="113"/>
      <c r="H29" s="181">
        <f>IF(OR(H27="",J27=""),"",H27/J27)</f>
        <v>0.22857142857142856</v>
      </c>
      <c r="I29" s="180"/>
      <c r="J29" s="192">
        <v>2</v>
      </c>
      <c r="K29" s="193"/>
      <c r="L29" s="113"/>
      <c r="M29" s="181">
        <f>IF(OR(M27="",O27=""),"",M27/O27)</f>
        <v>0.2833333333333333</v>
      </c>
      <c r="N29" s="180"/>
      <c r="O29" s="192">
        <v>2</v>
      </c>
      <c r="P29" s="193"/>
      <c r="Q29" s="113"/>
      <c r="R29" s="181">
        <f>IF(OR(R27="",T27=""),"",R27/T27)</f>
        <v>0.373134328358209</v>
      </c>
      <c r="S29" s="180"/>
      <c r="T29" s="192">
        <v>4</v>
      </c>
      <c r="U29" s="193"/>
      <c r="V29" s="113"/>
      <c r="W29" s="273"/>
      <c r="X29" s="274"/>
      <c r="Y29" s="275"/>
      <c r="Z29" s="276"/>
      <c r="AA29" s="113"/>
      <c r="AB29" s="173">
        <f>IF(OR(AB27="",AD27=""),"",AB27/AD27)</f>
        <v>0.3125</v>
      </c>
      <c r="AC29" s="174"/>
      <c r="AD29" s="192">
        <v>4</v>
      </c>
      <c r="AE29" s="193"/>
      <c r="AF29" s="113"/>
      <c r="AG29" s="173">
        <f>IF(OR(AG27="",AI27=""),"",AG27/AI27)</f>
      </c>
      <c r="AH29" s="174"/>
      <c r="AI29" s="192"/>
      <c r="AJ29" s="193"/>
      <c r="AK29" s="113"/>
      <c r="AL29" s="173">
        <f>IF(OR(AL27="",AN27=""),"",AL27/AN27)</f>
      </c>
      <c r="AM29" s="174"/>
      <c r="AN29" s="192"/>
      <c r="AO29" s="263"/>
      <c r="AP29" s="248">
        <f>IF(AP27=0,"",AP27/AR27)</f>
        <v>0.311178247734139</v>
      </c>
      <c r="AQ29" s="174"/>
      <c r="AR29" s="230">
        <f>MAX(E29,Y29,T29,O29,J29,AD29,AI29,AN29)</f>
        <v>4</v>
      </c>
      <c r="AS29" s="247"/>
      <c r="AT29" s="193"/>
      <c r="AU29" s="258"/>
    </row>
    <row r="30" spans="1:47" ht="13.5" customHeight="1" hidden="1" thickBot="1">
      <c r="A30" s="69"/>
      <c r="B30" s="70" t="e">
        <f>VLOOKUP(A30,Licencié!$A$2:$C$233,2,FALSE)</f>
        <v>#N/A</v>
      </c>
      <c r="C30" s="94"/>
      <c r="D30" s="94"/>
      <c r="E30" s="76"/>
      <c r="F30" s="76"/>
      <c r="G30" s="70"/>
      <c r="H30" s="94"/>
      <c r="I30" s="94"/>
      <c r="J30" s="76"/>
      <c r="K30" s="76"/>
      <c r="L30" s="70"/>
      <c r="M30" s="94"/>
      <c r="N30" s="94"/>
      <c r="O30" s="76"/>
      <c r="P30" s="76"/>
      <c r="Q30" s="70"/>
      <c r="R30" s="94"/>
      <c r="S30" s="94"/>
      <c r="T30" s="76"/>
      <c r="U30" s="76"/>
      <c r="V30" s="70"/>
      <c r="W30" s="94"/>
      <c r="X30" s="94"/>
      <c r="Y30" s="76"/>
      <c r="Z30" s="76"/>
      <c r="AA30" s="70"/>
      <c r="AB30" s="94"/>
      <c r="AC30" s="94"/>
      <c r="AD30" s="76"/>
      <c r="AE30" s="76"/>
      <c r="AF30" s="70"/>
      <c r="AG30" s="94"/>
      <c r="AH30" s="94"/>
      <c r="AI30" s="76"/>
      <c r="AJ30" s="76" t="s">
        <v>12</v>
      </c>
      <c r="AK30" s="70"/>
      <c r="AL30" s="94"/>
      <c r="AM30" s="94"/>
      <c r="AN30" s="76"/>
      <c r="AO30" s="76"/>
      <c r="AP30" s="94" t="s">
        <v>12</v>
      </c>
      <c r="AQ30" s="94" t="s">
        <v>12</v>
      </c>
      <c r="AR30" s="76"/>
      <c r="AS30" s="76"/>
      <c r="AT30" s="95"/>
      <c r="AU30" s="182"/>
    </row>
    <row r="31" spans="1:47" ht="13.5" customHeight="1" outlineLevel="1" thickBot="1">
      <c r="A31" s="204" t="str">
        <f>IF(AB$10="","Remplir Case AA10",AB$10)</f>
        <v>DI MEGLIO Yves</v>
      </c>
      <c r="B31" s="194" t="s">
        <v>537</v>
      </c>
      <c r="C31" s="197">
        <v>20</v>
      </c>
      <c r="D31" s="197"/>
      <c r="E31" s="190">
        <v>65</v>
      </c>
      <c r="F31" s="191"/>
      <c r="G31" s="112"/>
      <c r="H31" s="197">
        <v>25</v>
      </c>
      <c r="I31" s="197"/>
      <c r="J31" s="190">
        <v>58</v>
      </c>
      <c r="K31" s="191"/>
      <c r="L31" s="112"/>
      <c r="M31" s="190">
        <v>21</v>
      </c>
      <c r="N31" s="197"/>
      <c r="O31" s="190">
        <v>70</v>
      </c>
      <c r="P31" s="191"/>
      <c r="Q31" s="112"/>
      <c r="R31" s="190">
        <v>25</v>
      </c>
      <c r="S31" s="197"/>
      <c r="T31" s="190">
        <v>53</v>
      </c>
      <c r="U31" s="191"/>
      <c r="V31" s="112"/>
      <c r="W31" s="190">
        <v>25</v>
      </c>
      <c r="X31" s="197"/>
      <c r="Y31" s="190">
        <v>64</v>
      </c>
      <c r="Z31" s="191"/>
      <c r="AA31" s="77"/>
      <c r="AB31" s="208"/>
      <c r="AC31" s="214"/>
      <c r="AD31" s="208"/>
      <c r="AE31" s="209"/>
      <c r="AF31" s="77"/>
      <c r="AG31" s="215"/>
      <c r="AH31" s="216"/>
      <c r="AI31" s="215"/>
      <c r="AJ31" s="217"/>
      <c r="AK31" s="77"/>
      <c r="AL31" s="215"/>
      <c r="AM31" s="216"/>
      <c r="AN31" s="215"/>
      <c r="AO31" s="217"/>
      <c r="AP31" s="220">
        <f>SUM(C31,H31,M31,R31,W31,AB31,AG31,AL31)</f>
        <v>116</v>
      </c>
      <c r="AQ31" s="221"/>
      <c r="AR31" s="220">
        <f>SUM(E31,J31,O31,T31,Y31,AD31,AI31,AN31)</f>
        <v>310</v>
      </c>
      <c r="AS31" s="221"/>
      <c r="AT31" s="222">
        <v>13</v>
      </c>
      <c r="AU31" s="225">
        <v>1</v>
      </c>
    </row>
    <row r="32" spans="1:47" ht="13.5" customHeight="1" outlineLevel="1" thickBot="1">
      <c r="A32" s="205"/>
      <c r="B32" s="195"/>
      <c r="C32" s="96"/>
      <c r="D32" s="68" t="str">
        <f>IF(C33="","PM",IF(C31&gt;AB11,"G",IF(C31&lt;AB11,"P","N")))</f>
        <v>P</v>
      </c>
      <c r="E32" s="79">
        <v>1</v>
      </c>
      <c r="F32" s="97"/>
      <c r="G32" s="82"/>
      <c r="H32" s="96"/>
      <c r="I32" s="68" t="str">
        <f>IF(H33="","PM",IF(H31&gt;AB15,"G",IF(H31&lt;AB15,"P","N")))</f>
        <v>G</v>
      </c>
      <c r="J32" s="79">
        <v>4</v>
      </c>
      <c r="K32" s="97"/>
      <c r="L32" s="82"/>
      <c r="M32" s="78"/>
      <c r="N32" s="98" t="str">
        <f>IF(M33="","PM",IF(M31&gt;AB19,"G",IF(M31&lt;AB19,"P","N")))</f>
        <v>G</v>
      </c>
      <c r="O32" s="79">
        <v>3</v>
      </c>
      <c r="P32" s="97"/>
      <c r="Q32" s="82"/>
      <c r="R32" s="78"/>
      <c r="S32" s="68" t="str">
        <f>IF(R33="","PM",IF(R31&gt;AB23,"G",IF(R31&lt;AB23,"P","N")))</f>
        <v>G</v>
      </c>
      <c r="T32" s="79">
        <v>2</v>
      </c>
      <c r="U32" s="97"/>
      <c r="V32" s="82"/>
      <c r="W32" s="78"/>
      <c r="X32" s="68" t="str">
        <f>IF(W33="","PM",IF(W31&gt;AB27,"G",IF(W31&lt;AB27,"P","N")))</f>
        <v>G</v>
      </c>
      <c r="Y32" s="79">
        <v>5</v>
      </c>
      <c r="Z32" s="97"/>
      <c r="AA32" s="74"/>
      <c r="AB32" s="179" t="str">
        <f>IF(A31&lt;&gt;"Remplir Case AA10",VLOOKUP(A31,Licencié!$A$2:$C$233,3,FALSE),"CLUB")</f>
        <v>DREUX</v>
      </c>
      <c r="AC32" s="179"/>
      <c r="AD32" s="179"/>
      <c r="AE32" s="175"/>
      <c r="AF32" s="74"/>
      <c r="AG32" s="91"/>
      <c r="AH32" s="68" t="str">
        <f>IF(AG33="","PM",IF(AG31&gt;$AB35,"G",IF(AG31&lt;$AB35,"P","N")))</f>
        <v>PM</v>
      </c>
      <c r="AI32" s="99"/>
      <c r="AJ32" s="90"/>
      <c r="AK32" s="74"/>
      <c r="AL32" s="91"/>
      <c r="AM32" s="68" t="str">
        <f>IF(AL33="","PM",IF(AL31&gt;$AB39,"G",IF(AL31&lt;$AB39,"P","N")))</f>
        <v>PM</v>
      </c>
      <c r="AN32" s="99"/>
      <c r="AO32" s="90"/>
      <c r="AP32" s="78"/>
      <c r="AQ32" s="228">
        <v>0.4716981132075472</v>
      </c>
      <c r="AR32" s="229"/>
      <c r="AS32" s="97"/>
      <c r="AT32" s="223"/>
      <c r="AU32" s="226"/>
    </row>
    <row r="33" spans="1:47" ht="13.5" customHeight="1" outlineLevel="1" thickBot="1">
      <c r="A33" s="236"/>
      <c r="B33" s="196"/>
      <c r="C33" s="173">
        <f>IF(OR(C31="",E31=""),"",C31/E31)</f>
        <v>0.3076923076923077</v>
      </c>
      <c r="D33" s="174"/>
      <c r="E33" s="192">
        <v>5</v>
      </c>
      <c r="F33" s="193"/>
      <c r="G33" s="113"/>
      <c r="H33" s="173">
        <f>IF(OR(H31="",J31=""),"",H31/J31)</f>
        <v>0.43103448275862066</v>
      </c>
      <c r="I33" s="174"/>
      <c r="J33" s="192">
        <v>2</v>
      </c>
      <c r="K33" s="193"/>
      <c r="L33" s="113"/>
      <c r="M33" s="173">
        <f>IF(OR(M31="",O31=""),"",M31/O31)</f>
        <v>0.3</v>
      </c>
      <c r="N33" s="174"/>
      <c r="O33" s="192">
        <v>3</v>
      </c>
      <c r="P33" s="193"/>
      <c r="Q33" s="113"/>
      <c r="R33" s="173">
        <f>IF(OR(R31="",T31=""),"",R31/T31)</f>
        <v>0.4716981132075472</v>
      </c>
      <c r="S33" s="174"/>
      <c r="T33" s="192">
        <v>6</v>
      </c>
      <c r="U33" s="193"/>
      <c r="V33" s="113"/>
      <c r="W33" s="173">
        <f>IF(OR(W31="",Y31=""),"",W31/Y31)</f>
        <v>0.390625</v>
      </c>
      <c r="X33" s="174"/>
      <c r="Y33" s="192">
        <v>2</v>
      </c>
      <c r="Z33" s="193"/>
      <c r="AA33" s="86"/>
      <c r="AB33" s="218">
        <f>IF(OR(AB31="",AD31=""),"",AB31/AD31)</f>
      </c>
      <c r="AC33" s="219"/>
      <c r="AD33" s="240"/>
      <c r="AE33" s="241"/>
      <c r="AF33" s="86"/>
      <c r="AG33" s="210">
        <f>IF(OR(AG31="",AI31=""),"",AG31/AI31)</f>
      </c>
      <c r="AH33" s="211"/>
      <c r="AI33" s="212"/>
      <c r="AJ33" s="213"/>
      <c r="AK33" s="86"/>
      <c r="AL33" s="210">
        <f>IF(OR(AL31="",AN31=""),"",AL31/AN31)</f>
      </c>
      <c r="AM33" s="211"/>
      <c r="AN33" s="212"/>
      <c r="AO33" s="213"/>
      <c r="AP33" s="173">
        <f>IF(AP31=0,"",AP31/AR31)</f>
        <v>0.3741935483870968</v>
      </c>
      <c r="AQ33" s="174"/>
      <c r="AR33" s="230">
        <f>MAX(E33,Y33,T33,O33,J33,AD33,AI33,AN33)</f>
        <v>6</v>
      </c>
      <c r="AS33" s="231"/>
      <c r="AT33" s="224"/>
      <c r="AU33" s="227"/>
    </row>
    <row r="34" spans="1:47" ht="13.5" customHeight="1" hidden="1" thickBot="1">
      <c r="A34" s="69"/>
      <c r="B34" s="70"/>
      <c r="C34" s="94"/>
      <c r="D34" s="94"/>
      <c r="E34" s="76"/>
      <c r="F34" s="76"/>
      <c r="G34" s="70"/>
      <c r="H34" s="94"/>
      <c r="I34" s="94"/>
      <c r="J34" s="76"/>
      <c r="K34" s="76"/>
      <c r="L34" s="70"/>
      <c r="M34" s="94"/>
      <c r="N34" s="94"/>
      <c r="O34" s="76"/>
      <c r="P34" s="76"/>
      <c r="Q34" s="70"/>
      <c r="R34" s="94"/>
      <c r="S34" s="94"/>
      <c r="T34" s="76"/>
      <c r="U34" s="76"/>
      <c r="V34" s="70"/>
      <c r="W34" s="94"/>
      <c r="X34" s="94"/>
      <c r="Y34" s="76"/>
      <c r="Z34" s="76"/>
      <c r="AA34" s="70"/>
      <c r="AB34" s="94"/>
      <c r="AC34" s="94"/>
      <c r="AD34" s="76"/>
      <c r="AE34" s="76"/>
      <c r="AF34" s="70"/>
      <c r="AG34" s="94"/>
      <c r="AH34" s="94"/>
      <c r="AI34" s="76"/>
      <c r="AJ34" s="76"/>
      <c r="AK34" s="70"/>
      <c r="AL34" s="94"/>
      <c r="AM34" s="94"/>
      <c r="AN34" s="76"/>
      <c r="AO34" s="76"/>
      <c r="AP34" s="94" t="s">
        <v>12</v>
      </c>
      <c r="AQ34" s="94" t="s">
        <v>12</v>
      </c>
      <c r="AR34" s="76"/>
      <c r="AS34" s="76"/>
      <c r="AT34" s="95"/>
      <c r="AU34" s="87"/>
    </row>
    <row r="35" spans="1:47" ht="13.5" customHeight="1" hidden="1" outlineLevel="1" thickBot="1">
      <c r="A35" s="204" t="str">
        <f>IF(AG$10="","Remplir Case AF10",AG$10)</f>
        <v>Remplir Case AF10</v>
      </c>
      <c r="B35" s="194" t="e">
        <f>VLOOKUP(A35,Licencié!$A$2:$C$233,2,FALSE)</f>
        <v>#N/A</v>
      </c>
      <c r="C35" s="239"/>
      <c r="D35" s="239"/>
      <c r="E35" s="234"/>
      <c r="F35" s="235"/>
      <c r="G35" s="75"/>
      <c r="H35" s="239"/>
      <c r="I35" s="239"/>
      <c r="J35" s="234"/>
      <c r="K35" s="235"/>
      <c r="L35" s="75"/>
      <c r="M35" s="234"/>
      <c r="N35" s="239"/>
      <c r="O35" s="234"/>
      <c r="P35" s="235"/>
      <c r="Q35" s="75"/>
      <c r="R35" s="234"/>
      <c r="S35" s="239"/>
      <c r="T35" s="234"/>
      <c r="U35" s="235"/>
      <c r="V35" s="75"/>
      <c r="W35" s="234"/>
      <c r="X35" s="239"/>
      <c r="Y35" s="234"/>
      <c r="Z35" s="235"/>
      <c r="AA35" s="75"/>
      <c r="AB35" s="234"/>
      <c r="AC35" s="239"/>
      <c r="AD35" s="234"/>
      <c r="AE35" s="235"/>
      <c r="AF35" s="75"/>
      <c r="AG35" s="284"/>
      <c r="AH35" s="285"/>
      <c r="AI35" s="284"/>
      <c r="AJ35" s="286"/>
      <c r="AK35" s="75"/>
      <c r="AL35" s="234"/>
      <c r="AM35" s="239"/>
      <c r="AN35" s="234"/>
      <c r="AO35" s="239"/>
      <c r="AP35" s="268">
        <f>SUM(C35,H35,M35,R35,W35,AB35,AG35,AL35)</f>
        <v>0</v>
      </c>
      <c r="AQ35" s="269"/>
      <c r="AR35" s="268">
        <f>SUM(E35,J35,O35,T35,Y35,AD35,AI35,AN35)</f>
        <v>0</v>
      </c>
      <c r="AS35" s="269"/>
      <c r="AT35" s="267">
        <v>0</v>
      </c>
      <c r="AU35" s="259"/>
    </row>
    <row r="36" spans="1:47" ht="13.5" customHeight="1" hidden="1" outlineLevel="1" thickBot="1">
      <c r="A36" s="205"/>
      <c r="B36" s="195"/>
      <c r="C36" s="88"/>
      <c r="D36" s="68" t="str">
        <f>IF(C37="","PM",IF(C35&gt;AG11,"G",IF(C35&lt;AG11,"P","N")))</f>
        <v>PM</v>
      </c>
      <c r="E36" s="93"/>
      <c r="F36" s="90"/>
      <c r="G36" s="74"/>
      <c r="H36" s="88"/>
      <c r="I36" s="68" t="str">
        <f>IF(H37="","PM",IF(H35&gt;AG15,"G",IF(H35&lt;AG15,"P","N")))</f>
        <v>PM</v>
      </c>
      <c r="J36" s="93"/>
      <c r="K36" s="90"/>
      <c r="L36" s="74"/>
      <c r="M36" s="91"/>
      <c r="N36" s="68" t="str">
        <f>IF(M37="","PM",IF(M35&gt;AG19,"G",IF(M35&lt;AG19,"P","N")))</f>
        <v>PM</v>
      </c>
      <c r="O36" s="93"/>
      <c r="P36" s="90"/>
      <c r="Q36" s="74"/>
      <c r="R36" s="91"/>
      <c r="S36" s="68" t="str">
        <f>IF(R37="","PM",IF(R35&gt;AG23,"G",IF(R35&lt;AG23,"P","N")))</f>
        <v>PM</v>
      </c>
      <c r="T36" s="93"/>
      <c r="U36" s="90"/>
      <c r="V36" s="74"/>
      <c r="W36" s="91"/>
      <c r="X36" s="68" t="str">
        <f>IF(W37="","PM",IF(W35&gt;AG27,"G",IF(W35&lt;AG27,"P","N")))</f>
        <v>PM</v>
      </c>
      <c r="Y36" s="93"/>
      <c r="Z36" s="90"/>
      <c r="AA36" s="74"/>
      <c r="AB36" s="91"/>
      <c r="AC36" s="68" t="str">
        <f>IF(AB37="","PM",IF(AB35&gt;AG31,"G",IF(AB35&lt;AG31,"P","N")))</f>
        <v>PM</v>
      </c>
      <c r="AD36" s="99"/>
      <c r="AE36" s="90"/>
      <c r="AF36" s="74"/>
      <c r="AG36" s="291" t="str">
        <f>IF(A35&lt;&gt;"Remplir Case AF10",VLOOKUP(A35,Licencié!$A$2:$C$233,3,FALSE),"CLUB")</f>
        <v>CLUB</v>
      </c>
      <c r="AH36" s="291"/>
      <c r="AI36" s="291"/>
      <c r="AJ36" s="292"/>
      <c r="AK36" s="74"/>
      <c r="AL36" s="91"/>
      <c r="AM36" s="68" t="str">
        <f>IF(AL37="","PM",IF(AL35&gt;AG39,"G",IF(AL35&lt;AG39,"P","N")))</f>
        <v>PM</v>
      </c>
      <c r="AN36" s="99"/>
      <c r="AO36" s="88"/>
      <c r="AP36" s="91"/>
      <c r="AQ36" s="260" t="s">
        <v>12</v>
      </c>
      <c r="AR36" s="261"/>
      <c r="AS36" s="90"/>
      <c r="AT36" s="267"/>
      <c r="AU36" s="259"/>
    </row>
    <row r="37" spans="1:47" ht="13.5" customHeight="1" hidden="1" outlineLevel="1" thickBot="1">
      <c r="A37" s="206"/>
      <c r="B37" s="196"/>
      <c r="C37" s="232">
        <f>IF(OR(C35="",E35=""),"",C35/E35)</f>
      </c>
      <c r="D37" s="233"/>
      <c r="E37" s="234"/>
      <c r="F37" s="235"/>
      <c r="G37" s="74"/>
      <c r="H37" s="232">
        <f>IF(OR(H35="",J35=""),"",H35/J35)</f>
      </c>
      <c r="I37" s="233"/>
      <c r="J37" s="234"/>
      <c r="K37" s="235"/>
      <c r="L37" s="74"/>
      <c r="M37" s="232">
        <f>IF(OR(M35="",O35=""),"",M35/O35)</f>
      </c>
      <c r="N37" s="233"/>
      <c r="O37" s="234"/>
      <c r="P37" s="235"/>
      <c r="Q37" s="74"/>
      <c r="R37" s="232">
        <f>IF(OR(R35="",T35=""),"",R35/T35)</f>
      </c>
      <c r="S37" s="233"/>
      <c r="T37" s="234"/>
      <c r="U37" s="235"/>
      <c r="V37" s="74"/>
      <c r="W37" s="232">
        <f>IF(OR(W35="",Y35=""),"",W35/Y35)</f>
      </c>
      <c r="X37" s="233"/>
      <c r="Y37" s="234"/>
      <c r="Z37" s="235"/>
      <c r="AA37" s="74"/>
      <c r="AB37" s="232">
        <f>IF(OR(AB35="",AD35=""),"",AB35/AD35)</f>
      </c>
      <c r="AC37" s="233"/>
      <c r="AD37" s="234"/>
      <c r="AE37" s="235"/>
      <c r="AF37" s="74"/>
      <c r="AG37" s="287"/>
      <c r="AH37" s="288"/>
      <c r="AI37" s="289"/>
      <c r="AJ37" s="290"/>
      <c r="AK37" s="74"/>
      <c r="AL37" s="232">
        <f>IF(OR(AL35="",AN35=""),"",AL35/AN35)</f>
      </c>
      <c r="AM37" s="233"/>
      <c r="AN37" s="234"/>
      <c r="AO37" s="239"/>
      <c r="AP37" s="210">
        <f>IF(AP35=0,"",AP35/AR35)</f>
      </c>
      <c r="AQ37" s="264"/>
      <c r="AR37" s="265">
        <f>MAX(E37,Y37,T37,O37,J37,AD37,AI37,AN37)</f>
        <v>0</v>
      </c>
      <c r="AS37" s="266"/>
      <c r="AT37" s="267"/>
      <c r="AU37" s="259"/>
    </row>
    <row r="38" spans="1:47" ht="13.5" customHeight="1" hidden="1" collapsed="1" thickBot="1">
      <c r="A38" s="69"/>
      <c r="B38" s="70"/>
      <c r="C38" s="94"/>
      <c r="D38" s="94"/>
      <c r="E38" s="76"/>
      <c r="F38" s="76"/>
      <c r="G38" s="70"/>
      <c r="H38" s="94"/>
      <c r="I38" s="94"/>
      <c r="J38" s="76"/>
      <c r="K38" s="76"/>
      <c r="L38" s="70"/>
      <c r="M38" s="94"/>
      <c r="N38" s="94"/>
      <c r="O38" s="76"/>
      <c r="P38" s="76"/>
      <c r="Q38" s="70"/>
      <c r="R38" s="94"/>
      <c r="S38" s="94"/>
      <c r="T38" s="76"/>
      <c r="U38" s="76"/>
      <c r="V38" s="70"/>
      <c r="W38" s="94"/>
      <c r="X38" s="94"/>
      <c r="Y38" s="76"/>
      <c r="Z38" s="76"/>
      <c r="AA38" s="70"/>
      <c r="AB38" s="94"/>
      <c r="AC38" s="94"/>
      <c r="AD38" s="76"/>
      <c r="AE38" s="76"/>
      <c r="AF38" s="70"/>
      <c r="AG38" s="94"/>
      <c r="AH38" s="94"/>
      <c r="AI38" s="76"/>
      <c r="AJ38" s="76"/>
      <c r="AK38" s="70"/>
      <c r="AL38" s="94"/>
      <c r="AM38" s="94"/>
      <c r="AN38" s="76"/>
      <c r="AO38" s="76"/>
      <c r="AP38" s="94" t="s">
        <v>12</v>
      </c>
      <c r="AQ38" s="94" t="s">
        <v>12</v>
      </c>
      <c r="AR38" s="76"/>
      <c r="AS38" s="76"/>
      <c r="AT38" s="95"/>
      <c r="AU38" s="87"/>
    </row>
    <row r="39" spans="1:47" ht="13.5" customHeight="1" hidden="1" outlineLevel="1" thickBot="1">
      <c r="A39" s="204" t="str">
        <f>IF(AL$10="","Remplir Case AK10",AL$10)</f>
        <v>Remplir Case AK10</v>
      </c>
      <c r="B39" s="194" t="e">
        <f>VLOOKUP(A39,Licencié!$A$2:$C$233,2,FALSE)</f>
        <v>#N/A</v>
      </c>
      <c r="C39" s="216"/>
      <c r="D39" s="216"/>
      <c r="E39" s="215"/>
      <c r="F39" s="217"/>
      <c r="G39" s="77"/>
      <c r="H39" s="216"/>
      <c r="I39" s="216"/>
      <c r="J39" s="215"/>
      <c r="K39" s="217"/>
      <c r="L39" s="77"/>
      <c r="M39" s="215"/>
      <c r="N39" s="216"/>
      <c r="O39" s="215"/>
      <c r="P39" s="217"/>
      <c r="Q39" s="77"/>
      <c r="R39" s="215"/>
      <c r="S39" s="216"/>
      <c r="T39" s="215"/>
      <c r="U39" s="217"/>
      <c r="V39" s="77"/>
      <c r="W39" s="215"/>
      <c r="X39" s="216"/>
      <c r="Y39" s="215"/>
      <c r="Z39" s="217"/>
      <c r="AA39" s="77"/>
      <c r="AB39" s="215"/>
      <c r="AC39" s="216"/>
      <c r="AD39" s="215"/>
      <c r="AE39" s="217"/>
      <c r="AF39" s="77"/>
      <c r="AG39" s="215"/>
      <c r="AH39" s="216"/>
      <c r="AI39" s="215"/>
      <c r="AJ39" s="217"/>
      <c r="AK39" s="77"/>
      <c r="AL39" s="208"/>
      <c r="AM39" s="214"/>
      <c r="AN39" s="208"/>
      <c r="AO39" s="209"/>
      <c r="AP39" s="268">
        <f>SUM(C39,H39,M39,R39,W39,AB39,AG39,AL39)</f>
        <v>0</v>
      </c>
      <c r="AQ39" s="269"/>
      <c r="AR39" s="268">
        <f>SUM(E39,J39,O39,T39,Y39,AD39,AI39,AN39)</f>
        <v>0</v>
      </c>
      <c r="AS39" s="269"/>
      <c r="AT39" s="295">
        <v>0</v>
      </c>
      <c r="AU39" s="297"/>
    </row>
    <row r="40" spans="1:47" ht="13.5" customHeight="1" hidden="1" outlineLevel="1" thickBot="1">
      <c r="A40" s="205"/>
      <c r="B40" s="195"/>
      <c r="C40" s="88"/>
      <c r="D40" s="68" t="str">
        <f>IF(C41="","PM",IF(C39&gt;AL11,"G",IF(C39&lt;AL11,"P","N")))</f>
        <v>PM</v>
      </c>
      <c r="E40" s="93"/>
      <c r="F40" s="90"/>
      <c r="G40" s="74"/>
      <c r="H40" s="88"/>
      <c r="I40" s="68" t="str">
        <f>IF(H41="","PM",IF(H39&gt;AL15,"G",IF(H39&lt;AL15,"P","N")))</f>
        <v>PM</v>
      </c>
      <c r="J40" s="93"/>
      <c r="K40" s="90"/>
      <c r="L40" s="74"/>
      <c r="M40" s="91"/>
      <c r="N40" s="68" t="str">
        <f>IF(M41="","PM",IF(M39&gt;AL19,"G",IF(M39&lt;AL19,"P","N")))</f>
        <v>PM</v>
      </c>
      <c r="O40" s="93"/>
      <c r="P40" s="90"/>
      <c r="Q40" s="74"/>
      <c r="R40" s="91"/>
      <c r="S40" s="68" t="str">
        <f>IF(R41="","PM",IF(R39&gt;AL23,"G",IF(R39&lt;AL23,"P","N")))</f>
        <v>PM</v>
      </c>
      <c r="T40" s="93"/>
      <c r="U40" s="90"/>
      <c r="V40" s="74"/>
      <c r="W40" s="91"/>
      <c r="X40" s="68" t="str">
        <f>IF(W41="","PM",IF(W39&gt;AL27,"G",IF(W39&lt;AL27,"P","N")))</f>
        <v>PM</v>
      </c>
      <c r="Y40" s="93"/>
      <c r="Z40" s="90"/>
      <c r="AA40" s="74"/>
      <c r="AB40" s="91"/>
      <c r="AC40" s="68" t="str">
        <f>IF(AB41="","PM",IF(AB39&gt;AL31,"G",IF(AB39&lt;AL31,"P","N")))</f>
        <v>PM</v>
      </c>
      <c r="AD40" s="99"/>
      <c r="AE40" s="90"/>
      <c r="AF40" s="74"/>
      <c r="AG40" s="100"/>
      <c r="AH40" s="101" t="str">
        <f>IF(AG41="","PM",IF(AG39&gt;AL35,"G",IF(AG39&lt;AL35,"P","N")))</f>
        <v>PM</v>
      </c>
      <c r="AI40" s="102"/>
      <c r="AJ40" s="103"/>
      <c r="AK40" s="74"/>
      <c r="AL40" s="291" t="str">
        <f>IF(A39&lt;&gt;"Remplir Case AK10",VLOOKUP(A39,Licencié!$A$2:$C$233,3,FALSE),"CLUB")</f>
        <v>CLUB</v>
      </c>
      <c r="AM40" s="291"/>
      <c r="AN40" s="291"/>
      <c r="AO40" s="292"/>
      <c r="AP40" s="91"/>
      <c r="AQ40" s="260" t="s">
        <v>12</v>
      </c>
      <c r="AR40" s="261"/>
      <c r="AS40" s="90"/>
      <c r="AT40" s="267"/>
      <c r="AU40" s="259"/>
    </row>
    <row r="41" spans="1:47" ht="13.5" customHeight="1" hidden="1" outlineLevel="1" thickBot="1">
      <c r="A41" s="236"/>
      <c r="B41" s="196"/>
      <c r="C41" s="210">
        <f>IF(OR(C39="",E39=""),"",C39/E39)</f>
      </c>
      <c r="D41" s="211"/>
      <c r="E41" s="212"/>
      <c r="F41" s="213"/>
      <c r="G41" s="86"/>
      <c r="H41" s="210">
        <f>IF(OR(H39="",J39=""),"",H39/J39)</f>
      </c>
      <c r="I41" s="211"/>
      <c r="J41" s="212"/>
      <c r="K41" s="213"/>
      <c r="L41" s="86"/>
      <c r="M41" s="210">
        <f>IF(OR(M39="",O39=""),"",M39/O39)</f>
      </c>
      <c r="N41" s="211"/>
      <c r="O41" s="212"/>
      <c r="P41" s="213"/>
      <c r="Q41" s="86"/>
      <c r="R41" s="210">
        <f>IF(OR(R39="",T39=""),"",R39/T39)</f>
      </c>
      <c r="S41" s="211"/>
      <c r="T41" s="212"/>
      <c r="U41" s="213"/>
      <c r="V41" s="86"/>
      <c r="W41" s="210">
        <f>IF(OR(W39="",Y39=""),"",W39/Y39)</f>
      </c>
      <c r="X41" s="211"/>
      <c r="Y41" s="212"/>
      <c r="Z41" s="213"/>
      <c r="AA41" s="86"/>
      <c r="AB41" s="210">
        <f>IF(OR(AB39="",AD39=""),"",AB39/AD39)</f>
      </c>
      <c r="AC41" s="211"/>
      <c r="AD41" s="212"/>
      <c r="AE41" s="213"/>
      <c r="AF41" s="86"/>
      <c r="AG41" s="210">
        <f>IF(OR(AG39="",AI39=""),"",AG39/AI39)</f>
      </c>
      <c r="AH41" s="211"/>
      <c r="AI41" s="299"/>
      <c r="AJ41" s="300"/>
      <c r="AK41" s="86"/>
      <c r="AL41" s="218"/>
      <c r="AM41" s="219"/>
      <c r="AN41" s="240"/>
      <c r="AO41" s="241"/>
      <c r="AP41" s="210">
        <f>IF(AP39=0,"",AP39/AR39)</f>
      </c>
      <c r="AQ41" s="211"/>
      <c r="AR41" s="265">
        <f>MAX(E41,Y41,T41,O41,J41,AD41,AI41,AN41)</f>
        <v>0</v>
      </c>
      <c r="AS41" s="266"/>
      <c r="AT41" s="296"/>
      <c r="AU41" s="298"/>
    </row>
    <row r="42" spans="1:47" ht="13.5" customHeight="1" hidden="1" outlineLevel="1">
      <c r="A42" s="146"/>
      <c r="B42" s="146"/>
      <c r="C42" s="133"/>
      <c r="D42" s="133"/>
      <c r="E42" s="132"/>
      <c r="F42" s="132"/>
      <c r="G42" s="147"/>
      <c r="H42" s="133"/>
      <c r="I42" s="133"/>
      <c r="J42" s="132"/>
      <c r="K42" s="132"/>
      <c r="L42" s="147"/>
      <c r="M42" s="133"/>
      <c r="N42" s="133"/>
      <c r="O42" s="132"/>
      <c r="P42" s="132"/>
      <c r="Q42" s="147"/>
      <c r="R42" s="133"/>
      <c r="S42" s="133"/>
      <c r="T42" s="132"/>
      <c r="U42" s="132"/>
      <c r="V42" s="147"/>
      <c r="W42" s="133"/>
      <c r="X42" s="133"/>
      <c r="Y42" s="132"/>
      <c r="Z42" s="132"/>
      <c r="AA42" s="147"/>
      <c r="AB42" s="133"/>
      <c r="AC42" s="133"/>
      <c r="AD42" s="132"/>
      <c r="AE42" s="132"/>
      <c r="AF42" s="147"/>
      <c r="AG42" s="133"/>
      <c r="AH42" s="133"/>
      <c r="AI42" s="148"/>
      <c r="AJ42" s="148"/>
      <c r="AK42" s="147"/>
      <c r="AL42" s="134"/>
      <c r="AM42" s="134"/>
      <c r="AN42" s="149"/>
      <c r="AO42" s="149"/>
      <c r="AP42" s="133"/>
      <c r="AQ42" s="133"/>
      <c r="AR42" s="131"/>
      <c r="AS42" s="131"/>
      <c r="AT42" s="132"/>
      <c r="AU42" s="150"/>
    </row>
    <row r="43" spans="1:47" ht="13.5" customHeight="1" hidden="1" outlineLevel="1" thickBot="1">
      <c r="A43" s="146"/>
      <c r="B43" s="146"/>
      <c r="C43" s="133"/>
      <c r="D43" s="133"/>
      <c r="E43" s="132"/>
      <c r="F43" s="132"/>
      <c r="G43" s="147"/>
      <c r="H43" s="133"/>
      <c r="I43" s="133"/>
      <c r="J43" s="132"/>
      <c r="K43" s="132"/>
      <c r="L43" s="147"/>
      <c r="M43" s="133"/>
      <c r="N43" s="133"/>
      <c r="O43" s="132"/>
      <c r="P43" s="132"/>
      <c r="Q43" s="147"/>
      <c r="R43" s="133"/>
      <c r="S43" s="133"/>
      <c r="T43" s="132"/>
      <c r="U43" s="132"/>
      <c r="V43" s="147"/>
      <c r="W43" s="133"/>
      <c r="X43" s="133"/>
      <c r="Y43" s="132"/>
      <c r="Z43" s="132"/>
      <c r="AA43" s="147"/>
      <c r="AB43" s="133"/>
      <c r="AC43" s="133"/>
      <c r="AD43" s="132"/>
      <c r="AE43" s="132"/>
      <c r="AF43" s="147"/>
      <c r="AG43" s="133"/>
      <c r="AH43" s="133"/>
      <c r="AI43" s="148"/>
      <c r="AJ43" s="148"/>
      <c r="AK43" s="147"/>
      <c r="AL43" s="134"/>
      <c r="AM43" s="134"/>
      <c r="AN43" s="149"/>
      <c r="AO43" s="149"/>
      <c r="AP43" s="133"/>
      <c r="AQ43" s="133"/>
      <c r="AR43" s="131"/>
      <c r="AS43" s="131"/>
      <c r="AT43" s="132"/>
      <c r="AU43" s="150"/>
    </row>
    <row r="44" spans="1:47" ht="29.25" customHeight="1" outlineLevel="1" thickBot="1">
      <c r="A44" s="146"/>
      <c r="B44" s="146"/>
      <c r="C44" s="133"/>
      <c r="D44" s="133"/>
      <c r="E44" s="132"/>
      <c r="F44" s="132"/>
      <c r="G44" s="147"/>
      <c r="H44" s="133"/>
      <c r="I44" s="133"/>
      <c r="J44" s="132"/>
      <c r="K44" s="132"/>
      <c r="L44" s="147"/>
      <c r="M44" s="133"/>
      <c r="N44" s="133"/>
      <c r="O44" s="132"/>
      <c r="P44" s="132"/>
      <c r="Q44" s="147"/>
      <c r="R44" s="133"/>
      <c r="S44" s="133"/>
      <c r="T44" s="132"/>
      <c r="U44" s="132"/>
      <c r="V44" s="147"/>
      <c r="W44" s="133"/>
      <c r="X44" s="133"/>
      <c r="Y44" s="132"/>
      <c r="Z44" s="132"/>
      <c r="AA44" s="147"/>
      <c r="AB44" s="133"/>
      <c r="AC44" s="133"/>
      <c r="AD44" s="132"/>
      <c r="AE44" s="132"/>
      <c r="AF44" s="147"/>
      <c r="AG44" s="133"/>
      <c r="AH44" s="133"/>
      <c r="AI44" s="148"/>
      <c r="AJ44" s="148"/>
      <c r="AK44" s="147"/>
      <c r="AL44" s="134"/>
      <c r="AM44" s="134"/>
      <c r="AN44" s="149"/>
      <c r="AO44" s="149"/>
      <c r="AP44" s="133"/>
      <c r="AQ44" s="133"/>
      <c r="AR44" s="131"/>
      <c r="AS44" s="131"/>
      <c r="AT44" s="132"/>
      <c r="AU44" s="150"/>
    </row>
    <row r="45" spans="1:46" ht="15.75">
      <c r="A45" s="157" t="s">
        <v>523</v>
      </c>
      <c r="B45" s="158"/>
      <c r="C45" s="158"/>
      <c r="D45" s="158"/>
      <c r="E45" s="158"/>
      <c r="F45" s="159"/>
      <c r="J45" s="164" t="s">
        <v>524</v>
      </c>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2"/>
    </row>
    <row r="46" spans="1:47" ht="18" customHeight="1">
      <c r="A46" s="186" t="s">
        <v>540</v>
      </c>
      <c r="B46" s="187"/>
      <c r="C46" s="187"/>
      <c r="D46" s="187"/>
      <c r="E46" s="187"/>
      <c r="F46" s="160"/>
      <c r="G46" s="135"/>
      <c r="H46" s="135"/>
      <c r="I46" s="135"/>
      <c r="J46" s="165" t="s">
        <v>525</v>
      </c>
      <c r="K46" s="153"/>
      <c r="L46" s="153"/>
      <c r="M46" s="153"/>
      <c r="N46" s="153"/>
      <c r="O46" s="153"/>
      <c r="P46" s="153"/>
      <c r="Q46" s="153"/>
      <c r="R46" s="153"/>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4"/>
      <c r="AU46" s="135"/>
    </row>
    <row r="47" spans="1:47" ht="15.75">
      <c r="A47" s="186"/>
      <c r="B47" s="187"/>
      <c r="C47" s="187"/>
      <c r="D47" s="187"/>
      <c r="E47" s="187"/>
      <c r="F47" s="160"/>
      <c r="G47" s="135"/>
      <c r="H47" s="135"/>
      <c r="I47" s="135"/>
      <c r="J47" s="165" t="s">
        <v>539</v>
      </c>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53"/>
      <c r="AN47" s="153"/>
      <c r="AO47" s="153"/>
      <c r="AP47" s="153"/>
      <c r="AQ47" s="153"/>
      <c r="AR47" s="153"/>
      <c r="AS47" s="153"/>
      <c r="AT47" s="154"/>
      <c r="AU47" s="135"/>
    </row>
    <row r="48" spans="1:47" ht="16.5" thickBot="1">
      <c r="A48" s="161"/>
      <c r="B48" s="162"/>
      <c r="C48" s="162"/>
      <c r="D48" s="162"/>
      <c r="E48" s="162"/>
      <c r="F48" s="163"/>
      <c r="G48" s="135"/>
      <c r="H48" s="135"/>
      <c r="I48" s="135"/>
      <c r="J48" s="166" t="s">
        <v>526</v>
      </c>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c r="AT48" s="156"/>
      <c r="AU48" s="135"/>
    </row>
    <row r="49" spans="1:47" ht="15">
      <c r="A49" s="135"/>
      <c r="B49" s="135"/>
      <c r="C49" s="135"/>
      <c r="D49" s="135"/>
      <c r="E49" s="135"/>
      <c r="F49" s="135"/>
      <c r="G49" s="135"/>
      <c r="H49" s="135"/>
      <c r="I49" s="13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35"/>
    </row>
  </sheetData>
  <sheetProtection/>
  <mergeCells count="373">
    <mergeCell ref="AC1:AF1"/>
    <mergeCell ref="AG1:AM1"/>
    <mergeCell ref="AO1:AQ1"/>
    <mergeCell ref="AR1:AU1"/>
    <mergeCell ref="N1:P1"/>
    <mergeCell ref="Y1:Z1"/>
    <mergeCell ref="S1:X1"/>
    <mergeCell ref="F1:H1"/>
    <mergeCell ref="J1:M1"/>
    <mergeCell ref="A1:E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21:AM21"/>
    <mergeCell ref="AN21:AO21"/>
    <mergeCell ref="AL31:AM31"/>
    <mergeCell ref="AN31:AO31"/>
    <mergeCell ref="AL33:AM33"/>
    <mergeCell ref="AN33:AO33"/>
    <mergeCell ref="AN11:AO11"/>
    <mergeCell ref="AL13:AM13"/>
    <mergeCell ref="AN13:AO13"/>
    <mergeCell ref="AN17:AO17"/>
    <mergeCell ref="AL15:AM15"/>
    <mergeCell ref="AN15:AO15"/>
    <mergeCell ref="AL17:AM17"/>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Q28:AR28"/>
    <mergeCell ref="AQ12:AR12"/>
    <mergeCell ref="AP15:AQ15"/>
    <mergeCell ref="AR15:AS15"/>
    <mergeCell ref="AP17:AQ17"/>
    <mergeCell ref="AR17:AS17"/>
    <mergeCell ref="AQ16:AR16"/>
    <mergeCell ref="AG21:AH21"/>
    <mergeCell ref="AI21:AJ21"/>
    <mergeCell ref="AG23:AH23"/>
    <mergeCell ref="AI23:AJ23"/>
    <mergeCell ref="AG15:AH15"/>
    <mergeCell ref="AI15:AJ15"/>
    <mergeCell ref="AG17:AH17"/>
    <mergeCell ref="AI17:AJ17"/>
    <mergeCell ref="W35:X35"/>
    <mergeCell ref="Y35:Z35"/>
    <mergeCell ref="Y37:Z37"/>
    <mergeCell ref="W37:X37"/>
    <mergeCell ref="W15:X15"/>
    <mergeCell ref="Y15:Z15"/>
    <mergeCell ref="Y17:Z17"/>
    <mergeCell ref="W17:X17"/>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O35:P35"/>
    <mergeCell ref="R27:S27"/>
    <mergeCell ref="T27:U27"/>
    <mergeCell ref="T29:U29"/>
    <mergeCell ref="R29:S29"/>
    <mergeCell ref="R35:S35"/>
    <mergeCell ref="T35:U35"/>
    <mergeCell ref="A35:A37"/>
    <mergeCell ref="AU35:AU37"/>
    <mergeCell ref="C35:D35"/>
    <mergeCell ref="E35:F35"/>
    <mergeCell ref="C37:D37"/>
    <mergeCell ref="E37:F37"/>
    <mergeCell ref="H35:I35"/>
    <mergeCell ref="J35:K35"/>
    <mergeCell ref="AQ36:AR36"/>
    <mergeCell ref="M35:N35"/>
    <mergeCell ref="C19:D19"/>
    <mergeCell ref="E19:F19"/>
    <mergeCell ref="C21:D21"/>
    <mergeCell ref="AU19:AU21"/>
    <mergeCell ref="W19:X19"/>
    <mergeCell ref="Y19:Z19"/>
    <mergeCell ref="Y21:Z21"/>
    <mergeCell ref="W21:X21"/>
    <mergeCell ref="AG19:AH19"/>
    <mergeCell ref="AI19:AJ19"/>
    <mergeCell ref="C15:D15"/>
    <mergeCell ref="E15:F15"/>
    <mergeCell ref="C17:D17"/>
    <mergeCell ref="E17:F17"/>
    <mergeCell ref="E21:F21"/>
    <mergeCell ref="C23:D23"/>
    <mergeCell ref="A27:A29"/>
    <mergeCell ref="AU27:AU29"/>
    <mergeCell ref="A23:A25"/>
    <mergeCell ref="AT23:AT25"/>
    <mergeCell ref="H27:I27"/>
    <mergeCell ref="J27:K27"/>
    <mergeCell ref="H29:I29"/>
    <mergeCell ref="J29:K29"/>
    <mergeCell ref="H23:I23"/>
    <mergeCell ref="J23:K23"/>
    <mergeCell ref="J25:K25"/>
    <mergeCell ref="H25:I25"/>
    <mergeCell ref="AT19:AT21"/>
    <mergeCell ref="AU23:AU25"/>
    <mergeCell ref="AI11:AJ11"/>
    <mergeCell ref="A15:A17"/>
    <mergeCell ref="AU15:AU17"/>
    <mergeCell ref="H11:I11"/>
    <mergeCell ref="J11:K11"/>
    <mergeCell ref="J13:K13"/>
    <mergeCell ref="H13:I13"/>
    <mergeCell ref="R11:S11"/>
    <mergeCell ref="R13:S13"/>
    <mergeCell ref="R10:U10"/>
    <mergeCell ref="AU11:AU13"/>
    <mergeCell ref="T13:U13"/>
    <mergeCell ref="W11:X11"/>
    <mergeCell ref="Y11:Z11"/>
    <mergeCell ref="Y13:Z13"/>
    <mergeCell ref="W13:X13"/>
    <mergeCell ref="AG11:AH11"/>
    <mergeCell ref="AL11:AM11"/>
    <mergeCell ref="AT11:AT13"/>
    <mergeCell ref="W10:Z10"/>
    <mergeCell ref="AP10:AS10"/>
    <mergeCell ref="AG10:AJ10"/>
    <mergeCell ref="AI13:AJ13"/>
    <mergeCell ref="AG13:AH13"/>
    <mergeCell ref="AP11:AQ11"/>
    <mergeCell ref="AR11:AS11"/>
    <mergeCell ref="AP13:AQ13"/>
    <mergeCell ref="AR13:AS13"/>
    <mergeCell ref="AB15:AC15"/>
    <mergeCell ref="AD15:AE15"/>
    <mergeCell ref="H5:K5"/>
    <mergeCell ref="AP5:AS5"/>
    <mergeCell ref="H6:I6"/>
    <mergeCell ref="J6:K6"/>
    <mergeCell ref="AP6:AQ6"/>
    <mergeCell ref="AR6:AS6"/>
    <mergeCell ref="R5:U5"/>
    <mergeCell ref="T11:U11"/>
    <mergeCell ref="AB11:AC11"/>
    <mergeCell ref="AD11:AE11"/>
    <mergeCell ref="AB13:AC13"/>
    <mergeCell ref="AD13:AE13"/>
    <mergeCell ref="AP19:AQ19"/>
    <mergeCell ref="AR19:AS19"/>
    <mergeCell ref="AP21:AQ21"/>
    <mergeCell ref="AR21:AS21"/>
    <mergeCell ref="AP23:AQ23"/>
    <mergeCell ref="AR23:AS23"/>
    <mergeCell ref="AR25:AS25"/>
    <mergeCell ref="AQ20:AR20"/>
    <mergeCell ref="AQ24:AR24"/>
    <mergeCell ref="AP8:AQ8"/>
    <mergeCell ref="AR8:AS8"/>
    <mergeCell ref="AP7:AT7"/>
    <mergeCell ref="AB10:AE10"/>
    <mergeCell ref="AB17:AC17"/>
    <mergeCell ref="AD17:AE17"/>
    <mergeCell ref="AB19:AC19"/>
    <mergeCell ref="AD19:AE19"/>
    <mergeCell ref="AB21:AC21"/>
    <mergeCell ref="AD21:AE21"/>
    <mergeCell ref="AB35:AC35"/>
    <mergeCell ref="AD35:AE35"/>
    <mergeCell ref="AD33:AE33"/>
    <mergeCell ref="AD23:AE23"/>
    <mergeCell ref="AD25:AE25"/>
    <mergeCell ref="AB37:AC37"/>
    <mergeCell ref="AD37:AE37"/>
    <mergeCell ref="A31:A33"/>
    <mergeCell ref="C31:D31"/>
    <mergeCell ref="E31:F31"/>
    <mergeCell ref="H31:I31"/>
    <mergeCell ref="C33:D33"/>
    <mergeCell ref="E33:F33"/>
    <mergeCell ref="H33:I33"/>
    <mergeCell ref="W33:X33"/>
    <mergeCell ref="AR31:AS31"/>
    <mergeCell ref="AT31:AT33"/>
    <mergeCell ref="AU31:AU33"/>
    <mergeCell ref="AQ32:AR32"/>
    <mergeCell ref="AR33:AS33"/>
    <mergeCell ref="AP31:AQ31"/>
    <mergeCell ref="AP33:AQ33"/>
    <mergeCell ref="Y33:Z33"/>
    <mergeCell ref="AB33:AC33"/>
    <mergeCell ref="AB23:AC23"/>
    <mergeCell ref="W31:X31"/>
    <mergeCell ref="Y31:Z31"/>
    <mergeCell ref="W23:X23"/>
    <mergeCell ref="Y23:Z23"/>
    <mergeCell ref="Y25:Z25"/>
    <mergeCell ref="W25:X25"/>
    <mergeCell ref="AB25:AC25"/>
    <mergeCell ref="AG33:AH33"/>
    <mergeCell ref="AI33:AJ33"/>
    <mergeCell ref="AB31:AC31"/>
    <mergeCell ref="AG31:AH31"/>
    <mergeCell ref="AI31:AJ31"/>
    <mergeCell ref="AG25:AH25"/>
    <mergeCell ref="AI25:AJ25"/>
    <mergeCell ref="AB32:AE32"/>
    <mergeCell ref="AD31:AE31"/>
    <mergeCell ref="AB27:AC27"/>
    <mergeCell ref="AD27:AE27"/>
    <mergeCell ref="AB29:AC29"/>
    <mergeCell ref="AD29:AE29"/>
    <mergeCell ref="AI27:AJ27"/>
    <mergeCell ref="R8:S8"/>
    <mergeCell ref="T6:U6"/>
    <mergeCell ref="T8:U8"/>
    <mergeCell ref="R6:S6"/>
    <mergeCell ref="M20:P20"/>
    <mergeCell ref="J33:K33"/>
    <mergeCell ref="M33:N33"/>
    <mergeCell ref="O33:P33"/>
    <mergeCell ref="J31:K31"/>
    <mergeCell ref="M31:N31"/>
    <mergeCell ref="O31:P31"/>
    <mergeCell ref="A11:A13"/>
    <mergeCell ref="A19:A21"/>
    <mergeCell ref="C25:D25"/>
    <mergeCell ref="J21:K21"/>
    <mergeCell ref="B11:B13"/>
    <mergeCell ref="B15:B17"/>
    <mergeCell ref="B19:B21"/>
    <mergeCell ref="B23:B25"/>
    <mergeCell ref="H19:I19"/>
    <mergeCell ref="J19:K19"/>
    <mergeCell ref="A4:A6"/>
    <mergeCell ref="B7:K7"/>
    <mergeCell ref="B9:O9"/>
    <mergeCell ref="C10:F10"/>
    <mergeCell ref="H10:K10"/>
    <mergeCell ref="M10:P10"/>
    <mergeCell ref="A46:E47"/>
    <mergeCell ref="H21:I21"/>
    <mergeCell ref="E23:F23"/>
    <mergeCell ref="E25:F25"/>
    <mergeCell ref="B35:B37"/>
    <mergeCell ref="B39:B41"/>
    <mergeCell ref="B31:B33"/>
    <mergeCell ref="B27:B29"/>
    <mergeCell ref="C27:D27"/>
    <mergeCell ref="E27:F27"/>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1.41" bottom="0.984251968503937" header="0.5118110236220472" footer="0.5118110236220472"/>
  <pageSetup cellComments="asDisplayed" fitToHeight="1" fitToWidth="1" horizontalDpi="300" verticalDpi="300" orientation="landscape" paperSize="9" scale="72" r:id="rId2"/>
  <headerFooter alignWithMargins="0">
    <oddHeader>&amp;C&amp;"Arial,Gras"&amp;16BILLARD CLUB DANGEOLAIS
&amp;14FINALE DE COMITE
3 BANDES R1</oddHeader>
    <oddFooter>&amp;CLieu de la rencontre : DANGEAU
Poule de 6 joueurs
Compétition de Comité
</oddFooter>
  </headerFooter>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2">
      <selection activeCell="B23" sqref="B23:B25"/>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301" t="s">
        <v>19</v>
      </c>
      <c r="B1" s="302"/>
      <c r="C1" s="302"/>
      <c r="D1" s="302"/>
      <c r="E1" s="302"/>
      <c r="F1" s="302" t="s">
        <v>532</v>
      </c>
      <c r="G1" s="302"/>
      <c r="H1" s="305"/>
      <c r="I1" s="43"/>
      <c r="J1" s="302" t="s">
        <v>15</v>
      </c>
      <c r="K1" s="302"/>
      <c r="L1" s="302"/>
      <c r="M1" s="302"/>
      <c r="N1" s="302" t="s">
        <v>517</v>
      </c>
      <c r="O1" s="302"/>
      <c r="P1" s="302"/>
      <c r="Q1" s="42"/>
      <c r="R1" s="43"/>
      <c r="S1" s="301" t="s">
        <v>16</v>
      </c>
      <c r="T1" s="302"/>
      <c r="U1" s="302"/>
      <c r="V1" s="302"/>
      <c r="W1" s="302"/>
      <c r="X1" s="302"/>
      <c r="Y1" s="302" t="s">
        <v>533</v>
      </c>
      <c r="Z1" s="302"/>
      <c r="AA1" s="42"/>
      <c r="AB1" s="43"/>
      <c r="AC1" s="301" t="s">
        <v>17</v>
      </c>
      <c r="AD1" s="302"/>
      <c r="AE1" s="302"/>
      <c r="AF1" s="302"/>
      <c r="AG1" s="302" t="s">
        <v>516</v>
      </c>
      <c r="AH1" s="302"/>
      <c r="AI1" s="302"/>
      <c r="AJ1" s="302"/>
      <c r="AK1" s="302"/>
      <c r="AL1" s="302"/>
      <c r="AM1" s="305"/>
      <c r="AN1" s="43"/>
      <c r="AO1" s="306" t="s">
        <v>20</v>
      </c>
      <c r="AP1" s="307"/>
      <c r="AQ1" s="307"/>
      <c r="AR1" s="308">
        <f ca="1">TODAY()</f>
        <v>39173</v>
      </c>
      <c r="AS1" s="308"/>
      <c r="AT1" s="308"/>
      <c r="AU1" s="309"/>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310"/>
      <c r="B4" s="311"/>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312"/>
      <c r="B5" s="313"/>
      <c r="C5" s="9"/>
      <c r="D5" s="9"/>
      <c r="E5" s="9"/>
      <c r="F5" s="9"/>
      <c r="G5" s="9"/>
      <c r="H5" s="249"/>
      <c r="I5" s="249"/>
      <c r="J5" s="249"/>
      <c r="K5" s="249"/>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99" t="s">
        <v>0</v>
      </c>
      <c r="AQ5" s="400"/>
      <c r="AR5" s="400"/>
      <c r="AS5" s="401"/>
      <c r="AT5" s="16"/>
      <c r="AU5" s="10"/>
    </row>
    <row r="6" spans="1:47" ht="18.75" customHeight="1" thickBot="1">
      <c r="A6" s="312"/>
      <c r="B6" s="313"/>
      <c r="C6" s="9"/>
      <c r="D6" s="9"/>
      <c r="E6" s="9"/>
      <c r="F6" s="9"/>
      <c r="G6" s="9"/>
      <c r="H6" s="251"/>
      <c r="I6" s="251"/>
      <c r="J6" s="251"/>
      <c r="K6" s="251"/>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410" t="s">
        <v>4</v>
      </c>
      <c r="AQ6" s="418"/>
      <c r="AR6" s="410" t="s">
        <v>5</v>
      </c>
      <c r="AS6" s="411"/>
      <c r="AT6" s="17"/>
      <c r="AU6" s="10"/>
    </row>
    <row r="7" spans="1:47" ht="18.75" customHeight="1" thickBot="1">
      <c r="A7" s="312"/>
      <c r="B7" s="313"/>
      <c r="C7" s="9"/>
      <c r="D7" s="9"/>
      <c r="E7" s="9"/>
      <c r="F7" s="9"/>
      <c r="G7" s="9"/>
      <c r="H7" s="20"/>
      <c r="I7" s="105"/>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412" t="s">
        <v>6</v>
      </c>
      <c r="AR7" s="413"/>
      <c r="AS7" s="15"/>
      <c r="AT7" s="17"/>
      <c r="AU7" s="10"/>
    </row>
    <row r="8" spans="1:47" ht="18" customHeight="1" thickBot="1">
      <c r="A8" s="8"/>
      <c r="B8" s="9"/>
      <c r="C8" s="9"/>
      <c r="D8" s="9"/>
      <c r="E8" s="9"/>
      <c r="F8" s="9"/>
      <c r="G8" s="9"/>
      <c r="H8" s="402"/>
      <c r="I8" s="402"/>
      <c r="J8" s="251"/>
      <c r="K8" s="251"/>
      <c r="L8" s="20"/>
      <c r="M8" s="9"/>
      <c r="N8" s="9"/>
      <c r="O8" s="9"/>
      <c r="P8" s="423" t="s">
        <v>14</v>
      </c>
      <c r="Q8" s="424"/>
      <c r="R8" s="424"/>
      <c r="S8" s="424"/>
      <c r="T8" s="424"/>
      <c r="U8" s="424"/>
      <c r="V8" s="424"/>
      <c r="W8" s="424"/>
      <c r="X8" s="424"/>
      <c r="Y8" s="424"/>
      <c r="Z8" s="424"/>
      <c r="AA8" s="424"/>
      <c r="AB8" s="424"/>
      <c r="AC8" s="425"/>
      <c r="AD8" s="39"/>
      <c r="AE8" s="39"/>
      <c r="AF8" s="9"/>
      <c r="AG8" s="9"/>
      <c r="AH8" s="9"/>
      <c r="AI8" s="9"/>
      <c r="AJ8" s="9"/>
      <c r="AK8" s="9"/>
      <c r="AL8" s="21"/>
      <c r="AM8" s="9"/>
      <c r="AN8" s="9"/>
      <c r="AO8" s="9"/>
      <c r="AP8" s="414" t="s">
        <v>7</v>
      </c>
      <c r="AQ8" s="415"/>
      <c r="AR8" s="416" t="s">
        <v>8</v>
      </c>
      <c r="AS8" s="417"/>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5"/>
      <c r="B10" s="116" t="s">
        <v>272</v>
      </c>
      <c r="C10" s="403"/>
      <c r="D10" s="403"/>
      <c r="E10" s="404"/>
      <c r="F10" s="405"/>
      <c r="G10" s="117"/>
      <c r="H10" s="403"/>
      <c r="I10" s="403"/>
      <c r="J10" s="404"/>
      <c r="K10" s="405"/>
      <c r="L10" s="117"/>
      <c r="M10" s="406"/>
      <c r="N10" s="403"/>
      <c r="O10" s="404"/>
      <c r="P10" s="405"/>
      <c r="Q10" s="117"/>
      <c r="R10" s="403"/>
      <c r="S10" s="403"/>
      <c r="T10" s="404"/>
      <c r="U10" s="407"/>
      <c r="V10" s="118"/>
      <c r="W10" s="394" t="str">
        <f>A11</f>
        <v>Remplir Case C10</v>
      </c>
      <c r="X10" s="395"/>
      <c r="Y10" s="395"/>
      <c r="Z10" s="396"/>
      <c r="AA10" s="118"/>
      <c r="AB10" s="394" t="str">
        <f>A15</f>
        <v>Remplir Case H10</v>
      </c>
      <c r="AC10" s="395"/>
      <c r="AD10" s="395"/>
      <c r="AE10" s="396"/>
      <c r="AF10" s="118"/>
      <c r="AG10" s="394" t="str">
        <f>A19</f>
        <v>Remplir Case M10</v>
      </c>
      <c r="AH10" s="395"/>
      <c r="AI10" s="395"/>
      <c r="AJ10" s="396"/>
      <c r="AK10" s="118"/>
      <c r="AL10" s="394" t="str">
        <f>A23</f>
        <v>Remplir Case R10</v>
      </c>
      <c r="AM10" s="395"/>
      <c r="AN10" s="395"/>
      <c r="AO10" s="396"/>
      <c r="AP10" s="397" t="s">
        <v>0</v>
      </c>
      <c r="AQ10" s="395"/>
      <c r="AR10" s="395"/>
      <c r="AS10" s="398"/>
      <c r="AT10" s="119" t="s">
        <v>9</v>
      </c>
      <c r="AU10" s="119" t="s">
        <v>1</v>
      </c>
    </row>
    <row r="11" spans="1:47" ht="13.5" customHeight="1" outlineLevel="1" thickBot="1">
      <c r="A11" s="387" t="str">
        <f>IF(C$10="","Remplir Case C10",C$10)</f>
        <v>Remplir Case C10</v>
      </c>
      <c r="B11" s="426" t="e">
        <f>VLOOKUP(A11,Licencié!$A$2:$C$233,2,FALSE)</f>
        <v>#N/A</v>
      </c>
      <c r="C11" s="356"/>
      <c r="D11" s="356"/>
      <c r="E11" s="357"/>
      <c r="F11" s="358" t="s">
        <v>2</v>
      </c>
      <c r="G11" s="82"/>
      <c r="H11" s="326"/>
      <c r="I11" s="326"/>
      <c r="J11" s="325"/>
      <c r="K11" s="327"/>
      <c r="L11" s="114"/>
      <c r="M11" s="325"/>
      <c r="N11" s="326"/>
      <c r="O11" s="325"/>
      <c r="P11" s="327"/>
      <c r="Q11" s="114"/>
      <c r="R11" s="325"/>
      <c r="S11" s="326"/>
      <c r="T11" s="325"/>
      <c r="U11" s="327"/>
      <c r="V11" s="82"/>
      <c r="W11" s="356"/>
      <c r="X11" s="356"/>
      <c r="Y11" s="357"/>
      <c r="Z11" s="358"/>
      <c r="AA11" s="82"/>
      <c r="AB11" s="325"/>
      <c r="AC11" s="326"/>
      <c r="AD11" s="325"/>
      <c r="AE11" s="327"/>
      <c r="AF11" s="114"/>
      <c r="AG11" s="325"/>
      <c r="AH11" s="326"/>
      <c r="AI11" s="325"/>
      <c r="AJ11" s="327"/>
      <c r="AK11" s="114"/>
      <c r="AL11" s="325"/>
      <c r="AM11" s="326"/>
      <c r="AN11" s="325"/>
      <c r="AO11" s="327"/>
      <c r="AP11" s="408">
        <f>SUM(C11,H11,M11,R11,W11,AB11,AG11,AL11)</f>
        <v>0</v>
      </c>
      <c r="AQ11" s="409"/>
      <c r="AR11" s="378">
        <f>SUM(E11,J11,O11,T11,Y11,AD11,AI11,AN11)</f>
        <v>0</v>
      </c>
      <c r="AS11" s="379"/>
      <c r="AT11" s="373">
        <v>0</v>
      </c>
      <c r="AU11" s="391"/>
    </row>
    <row r="12" spans="1:47" ht="13.5" customHeight="1" outlineLevel="1" thickBot="1">
      <c r="A12" s="388"/>
      <c r="B12" s="427"/>
      <c r="C12" s="179" t="str">
        <f>IF(A11&lt;&gt;"Remplir Case C10",VLOOKUP(A11,Licencié!$A$2:$C$233,3,FALSE),"CLUB")</f>
        <v>CLUB</v>
      </c>
      <c r="D12" s="179"/>
      <c r="E12" s="179"/>
      <c r="F12" s="175"/>
      <c r="G12" s="82"/>
      <c r="H12" s="120"/>
      <c r="I12" s="68" t="str">
        <f>IF(H13="","PM",IF(H11&gt;$C15,"G",IF(H11&lt;$C15,"P","N")))</f>
        <v>PM</v>
      </c>
      <c r="J12" s="84"/>
      <c r="K12" s="85"/>
      <c r="L12" s="82"/>
      <c r="M12" s="83"/>
      <c r="N12" s="68" t="str">
        <f>IF(M13="","PM",IF(M11&gt;$C19,"G",IF(M11&lt;$C19,"P","N")))</f>
        <v>PM</v>
      </c>
      <c r="O12" s="84"/>
      <c r="P12" s="85"/>
      <c r="Q12" s="82"/>
      <c r="R12" s="83"/>
      <c r="S12" s="68" t="str">
        <f>IF(R13="","PM",IF(R11&gt;$C23,"G",IF(R11&lt;$C23,"P","N")))</f>
        <v>PM</v>
      </c>
      <c r="T12" s="84"/>
      <c r="U12" s="85"/>
      <c r="V12" s="82"/>
      <c r="W12" s="421" t="str">
        <f>IF(A11&lt;&gt;"Remplir Case C10",VLOOKUP(A11,Licencié!$A$2:$C$233,3,FALSE),"CLUB")</f>
        <v>CLUB</v>
      </c>
      <c r="X12" s="421"/>
      <c r="Y12" s="421"/>
      <c r="Z12" s="422"/>
      <c r="AA12" s="82"/>
      <c r="AB12" s="83"/>
      <c r="AC12" s="68" t="str">
        <f>IF(AB13="","PM",IF(AB11&gt;$W15,"G",IF(AB11&lt;$W15,"P","N")))</f>
        <v>PM</v>
      </c>
      <c r="AD12" s="84"/>
      <c r="AE12" s="85"/>
      <c r="AF12" s="82"/>
      <c r="AG12" s="83"/>
      <c r="AH12" s="68" t="str">
        <f>IF(AG13="","PM",IF(AG11&gt;$W19,"G",IF(AG11&lt;$W19,"P","N")))</f>
        <v>PM</v>
      </c>
      <c r="AI12" s="84"/>
      <c r="AJ12" s="85"/>
      <c r="AK12" s="82"/>
      <c r="AL12" s="83"/>
      <c r="AM12" s="68" t="str">
        <f>IF(AL13="","PM",IF(AL11&gt;$W23,"G",IF(AL11&lt;$W23,"P","N")))</f>
        <v>PM</v>
      </c>
      <c r="AN12" s="84"/>
      <c r="AO12" s="85"/>
      <c r="AP12" s="83"/>
      <c r="AQ12" s="382" t="s">
        <v>12</v>
      </c>
      <c r="AR12" s="383"/>
      <c r="AS12" s="85"/>
      <c r="AT12" s="373"/>
      <c r="AU12" s="391"/>
    </row>
    <row r="13" spans="1:47" ht="13.5" customHeight="1" outlineLevel="1" thickBot="1">
      <c r="A13" s="393"/>
      <c r="B13" s="428"/>
      <c r="C13" s="359">
        <f>IF(C11="","",C11/F11)</f>
      </c>
      <c r="D13" s="359"/>
      <c r="E13" s="357"/>
      <c r="F13" s="358" t="s">
        <v>3</v>
      </c>
      <c r="G13" s="82"/>
      <c r="H13" s="237">
        <f>IF(OR(H11="",J11=""),"",H11/J11)</f>
      </c>
      <c r="I13" s="238"/>
      <c r="J13" s="325"/>
      <c r="K13" s="327"/>
      <c r="L13" s="82"/>
      <c r="M13" s="237">
        <f>IF(OR(M11="",O11=""),"",M11/O11)</f>
      </c>
      <c r="N13" s="238"/>
      <c r="O13" s="325"/>
      <c r="P13" s="327"/>
      <c r="Q13" s="82"/>
      <c r="R13" s="237">
        <f>IF(OR(R11="",T11=""),"",R11/T11)</f>
      </c>
      <c r="S13" s="238"/>
      <c r="T13" s="325"/>
      <c r="U13" s="327"/>
      <c r="V13" s="82"/>
      <c r="W13" s="359"/>
      <c r="X13" s="359"/>
      <c r="Y13" s="357"/>
      <c r="Z13" s="358"/>
      <c r="AA13" s="82"/>
      <c r="AB13" s="237">
        <f>IF(OR(AB11="",AD11=""),"",AB11/AD11)</f>
      </c>
      <c r="AC13" s="238"/>
      <c r="AD13" s="325"/>
      <c r="AE13" s="327"/>
      <c r="AF13" s="82"/>
      <c r="AG13" s="237">
        <f>IF(OR(AG11="",AI11=""),"",AG11/AI11)</f>
      </c>
      <c r="AH13" s="238"/>
      <c r="AI13" s="325"/>
      <c r="AJ13" s="327"/>
      <c r="AK13" s="82"/>
      <c r="AL13" s="237">
        <f>IF(OR(AL11="",AN11=""),"",AL11/AN11)</f>
      </c>
      <c r="AM13" s="238"/>
      <c r="AN13" s="325"/>
      <c r="AO13" s="327"/>
      <c r="AP13" s="375">
        <f>IF(AP11=0,"",AP11/AR11)</f>
      </c>
      <c r="AQ13" s="376"/>
      <c r="AR13" s="380">
        <f>MAX(E13,Y13,T13,O13,J13,AD13,AI13,AN13)</f>
        <v>0</v>
      </c>
      <c r="AS13" s="381"/>
      <c r="AT13" s="373"/>
      <c r="AU13" s="391"/>
    </row>
    <row r="14" spans="1:47" ht="13.5" customHeight="1" hidden="1" thickBot="1">
      <c r="A14" s="118"/>
      <c r="B14" s="109"/>
      <c r="C14" s="121"/>
      <c r="D14" s="121"/>
      <c r="E14" s="122"/>
      <c r="F14" s="122"/>
      <c r="G14" s="109"/>
      <c r="H14" s="123"/>
      <c r="I14" s="123"/>
      <c r="J14" s="124"/>
      <c r="K14" s="124"/>
      <c r="L14" s="109"/>
      <c r="M14" s="123"/>
      <c r="N14" s="123"/>
      <c r="O14" s="124"/>
      <c r="P14" s="124"/>
      <c r="Q14" s="109"/>
      <c r="R14" s="123"/>
      <c r="S14" s="123"/>
      <c r="T14" s="124"/>
      <c r="U14" s="124"/>
      <c r="V14" s="109"/>
      <c r="W14" s="123"/>
      <c r="X14" s="123"/>
      <c r="Y14" s="124"/>
      <c r="Z14" s="124"/>
      <c r="AA14" s="109"/>
      <c r="AB14" s="123"/>
      <c r="AC14" s="123"/>
      <c r="AD14" s="124"/>
      <c r="AE14" s="124"/>
      <c r="AF14" s="109"/>
      <c r="AG14" s="123"/>
      <c r="AH14" s="123"/>
      <c r="AI14" s="124"/>
      <c r="AJ14" s="124"/>
      <c r="AK14" s="109"/>
      <c r="AL14" s="123"/>
      <c r="AM14" s="123">
        <v>0</v>
      </c>
      <c r="AN14" s="124" t="s">
        <v>12</v>
      </c>
      <c r="AO14" s="124"/>
      <c r="AP14" s="123"/>
      <c r="AQ14" s="123" t="s">
        <v>12</v>
      </c>
      <c r="AR14" s="124" t="s">
        <v>12</v>
      </c>
      <c r="AS14" s="124"/>
      <c r="AT14" s="108"/>
      <c r="AU14" s="125"/>
    </row>
    <row r="15" spans="1:47" ht="13.5" customHeight="1" outlineLevel="1" thickBot="1">
      <c r="A15" s="387" t="str">
        <f>IF(H$10="","Remplir Case H10",H$10)</f>
        <v>Remplir Case H10</v>
      </c>
      <c r="B15" s="429" t="e">
        <f>VLOOKUP(A15,Licencié!$A$2:$C$233,2,FALSE)</f>
        <v>#N/A</v>
      </c>
      <c r="C15" s="328"/>
      <c r="D15" s="329"/>
      <c r="E15" s="328"/>
      <c r="F15" s="330"/>
      <c r="G15" s="126"/>
      <c r="H15" s="370"/>
      <c r="I15" s="370"/>
      <c r="J15" s="314"/>
      <c r="K15" s="315"/>
      <c r="L15" s="127"/>
      <c r="M15" s="328"/>
      <c r="N15" s="329"/>
      <c r="O15" s="328"/>
      <c r="P15" s="330"/>
      <c r="Q15" s="112"/>
      <c r="R15" s="328"/>
      <c r="S15" s="329"/>
      <c r="T15" s="328"/>
      <c r="U15" s="330"/>
      <c r="V15" s="112"/>
      <c r="W15" s="328"/>
      <c r="X15" s="329"/>
      <c r="Y15" s="328"/>
      <c r="Z15" s="330"/>
      <c r="AA15" s="127"/>
      <c r="AB15" s="370"/>
      <c r="AC15" s="370"/>
      <c r="AD15" s="314"/>
      <c r="AE15" s="315"/>
      <c r="AF15" s="127"/>
      <c r="AG15" s="328"/>
      <c r="AH15" s="329"/>
      <c r="AI15" s="328"/>
      <c r="AJ15" s="330"/>
      <c r="AK15" s="112"/>
      <c r="AL15" s="328"/>
      <c r="AM15" s="329"/>
      <c r="AN15" s="328"/>
      <c r="AO15" s="330"/>
      <c r="AP15" s="408">
        <f>SUM(C15,H15,M15,R15,W15,AB15,AG15,AL15)</f>
        <v>0</v>
      </c>
      <c r="AQ15" s="409"/>
      <c r="AR15" s="378">
        <f>SUM(E15,J15,O15,T15,Y15,AD15,AI15,AN15)</f>
        <v>0</v>
      </c>
      <c r="AS15" s="379"/>
      <c r="AT15" s="372">
        <v>0</v>
      </c>
      <c r="AU15" s="390"/>
    </row>
    <row r="16" spans="1:47" ht="13.5" customHeight="1" outlineLevel="1" thickBot="1">
      <c r="A16" s="388"/>
      <c r="B16" s="430"/>
      <c r="C16" s="78"/>
      <c r="D16" s="68" t="str">
        <f>IF(C17="","PM",IF(C15&gt;H11,"G",IF(C15&lt;H11,"P","N")))</f>
        <v>PM</v>
      </c>
      <c r="E16" s="79">
        <v>2</v>
      </c>
      <c r="F16" s="80"/>
      <c r="G16" s="81"/>
      <c r="H16" s="179" t="str">
        <f>IF(A15&lt;&gt;"Remplir Case H10",VLOOKUP(A15,Licencié!$A$2:$C$233,3,FALSE),"CLUB")</f>
        <v>CLUB</v>
      </c>
      <c r="I16" s="179"/>
      <c r="J16" s="179"/>
      <c r="K16" s="175"/>
      <c r="L16" s="82"/>
      <c r="M16" s="83"/>
      <c r="N16" s="68" t="str">
        <f>IF(M17="","PM",IF(M15&gt;H19,"G",IF(M15&lt;H19,"P","N")))</f>
        <v>PM</v>
      </c>
      <c r="O16" s="84"/>
      <c r="P16" s="85"/>
      <c r="Q16" s="82"/>
      <c r="R16" s="83"/>
      <c r="S16" s="68" t="str">
        <f>IF(R17="","PM",IF(R15&gt;H23,"G",IF(R15&lt;H23,"P","N")))</f>
        <v>PM</v>
      </c>
      <c r="T16" s="84"/>
      <c r="U16" s="85"/>
      <c r="V16" s="82"/>
      <c r="W16" s="83"/>
      <c r="X16" s="68" t="str">
        <f>IF(W17="","PM",IF(W15&gt;AB11,"G",IF(W15&lt;AB11,"P","N")))</f>
        <v>PM</v>
      </c>
      <c r="Y16" s="84"/>
      <c r="Z16" s="85"/>
      <c r="AA16" s="82"/>
      <c r="AB16" s="421" t="str">
        <f>IF(A15&lt;&gt;"Remplir Case H10",VLOOKUP(A15,Licencié!$A$2:$C$233,3,FALSE),"CLUB")</f>
        <v>CLUB</v>
      </c>
      <c r="AC16" s="421"/>
      <c r="AD16" s="421"/>
      <c r="AE16" s="422"/>
      <c r="AF16" s="82"/>
      <c r="AG16" s="83"/>
      <c r="AH16" s="68" t="str">
        <f>IF(AG17="","PM",IF(AG15&gt;$AB19,"G",IF(AG15&lt;$AB19,"P","N")))</f>
        <v>PM</v>
      </c>
      <c r="AI16" s="84"/>
      <c r="AJ16" s="85"/>
      <c r="AK16" s="82"/>
      <c r="AL16" s="83"/>
      <c r="AM16" s="68" t="str">
        <f>IF(AL17="","PM",IF(AL15&gt;$AB23,"G",IF(AL15&lt;$AB23,"P","N")))</f>
        <v>PM</v>
      </c>
      <c r="AN16" s="84"/>
      <c r="AO16" s="85"/>
      <c r="AP16" s="83"/>
      <c r="AQ16" s="382" t="s">
        <v>12</v>
      </c>
      <c r="AR16" s="383"/>
      <c r="AS16" s="85"/>
      <c r="AT16" s="373"/>
      <c r="AU16" s="391"/>
    </row>
    <row r="17" spans="1:47" ht="13.5" customHeight="1" outlineLevel="1" thickBot="1">
      <c r="A17" s="389"/>
      <c r="B17" s="431"/>
      <c r="C17" s="173">
        <f>IF(OR(C15="",E15=""),"",C15/E15)</f>
      </c>
      <c r="D17" s="174"/>
      <c r="E17" s="331"/>
      <c r="F17" s="332"/>
      <c r="G17" s="128"/>
      <c r="H17" s="366"/>
      <c r="I17" s="366"/>
      <c r="J17" s="367"/>
      <c r="K17" s="368"/>
      <c r="L17" s="113"/>
      <c r="M17" s="173">
        <f>IF(OR(M15="",O15=""),"",M15/O15)</f>
      </c>
      <c r="N17" s="174"/>
      <c r="O17" s="331"/>
      <c r="P17" s="332"/>
      <c r="Q17" s="113"/>
      <c r="R17" s="173">
        <f>IF(OR(R15="",T15=""),"",R15/T15)</f>
      </c>
      <c r="S17" s="174"/>
      <c r="T17" s="331"/>
      <c r="U17" s="332"/>
      <c r="V17" s="113"/>
      <c r="W17" s="173">
        <f>IF(OR(W15="",Y15=""),"",W15/Y15)</f>
      </c>
      <c r="X17" s="174"/>
      <c r="Y17" s="331"/>
      <c r="Z17" s="332"/>
      <c r="AA17" s="113"/>
      <c r="AB17" s="366"/>
      <c r="AC17" s="366"/>
      <c r="AD17" s="367"/>
      <c r="AE17" s="368"/>
      <c r="AF17" s="113"/>
      <c r="AG17" s="173">
        <f>IF(OR(AG15="",AI15=""),"",AG15/AI15)</f>
      </c>
      <c r="AH17" s="174"/>
      <c r="AI17" s="331"/>
      <c r="AJ17" s="332"/>
      <c r="AK17" s="113"/>
      <c r="AL17" s="173">
        <f>IF(OR(AL15="",AN15=""),"",AL15/AN15)</f>
      </c>
      <c r="AM17" s="174"/>
      <c r="AN17" s="331"/>
      <c r="AO17" s="332"/>
      <c r="AP17" s="375">
        <f>IF(AP15=0,"",AP15/AR15)</f>
      </c>
      <c r="AQ17" s="376"/>
      <c r="AR17" s="380">
        <f>MAX(E17,Y17,T17,O17,J17,AD17,AI17,AN17)</f>
        <v>0</v>
      </c>
      <c r="AS17" s="381"/>
      <c r="AT17" s="374"/>
      <c r="AU17" s="392"/>
    </row>
    <row r="18" spans="1:47" ht="13.5" customHeight="1" hidden="1" thickBot="1">
      <c r="A18" s="118"/>
      <c r="B18" s="109" t="e">
        <f>VLOOKUP(A18,Licencié!$A$2:$C$233,2,FALSE)</f>
        <v>#N/A</v>
      </c>
      <c r="C18" s="129"/>
      <c r="D18" s="129"/>
      <c r="E18" s="130"/>
      <c r="F18" s="130"/>
      <c r="G18" s="109"/>
      <c r="H18" s="123"/>
      <c r="I18" s="123"/>
      <c r="J18" s="124"/>
      <c r="K18" s="124"/>
      <c r="L18" s="109"/>
      <c r="M18" s="123"/>
      <c r="N18" s="123"/>
      <c r="O18" s="124"/>
      <c r="P18" s="124"/>
      <c r="Q18" s="109"/>
      <c r="R18" s="123"/>
      <c r="S18" s="123"/>
      <c r="T18" s="124"/>
      <c r="U18" s="124"/>
      <c r="V18" s="109"/>
      <c r="W18" s="123"/>
      <c r="X18" s="123"/>
      <c r="Y18" s="124"/>
      <c r="Z18" s="124"/>
      <c r="AA18" s="109"/>
      <c r="AB18" s="123"/>
      <c r="AC18" s="123"/>
      <c r="AD18" s="124"/>
      <c r="AE18" s="124"/>
      <c r="AF18" s="109"/>
      <c r="AG18" s="123"/>
      <c r="AH18" s="123"/>
      <c r="AI18" s="124"/>
      <c r="AJ18" s="124" t="s">
        <v>12</v>
      </c>
      <c r="AK18" s="109"/>
      <c r="AL18" s="123"/>
      <c r="AM18" s="123"/>
      <c r="AN18" s="124" t="s">
        <v>12</v>
      </c>
      <c r="AO18" s="124"/>
      <c r="AP18" s="123"/>
      <c r="AQ18" s="123" t="s">
        <v>12</v>
      </c>
      <c r="AR18" s="124" t="s">
        <v>12</v>
      </c>
      <c r="AS18" s="124"/>
      <c r="AT18" s="108"/>
      <c r="AU18" s="111"/>
    </row>
    <row r="19" spans="1:47" ht="13.5" customHeight="1" outlineLevel="1" thickBot="1">
      <c r="A19" s="387" t="str">
        <f>IF(M$10="","Remplir Case M10",M$10)</f>
        <v>Remplir Case M10</v>
      </c>
      <c r="B19" s="426" t="e">
        <f>VLOOKUP(A19,Licencié!$A$2:$C$233,2,FALSE)</f>
        <v>#N/A</v>
      </c>
      <c r="C19" s="326"/>
      <c r="D19" s="326"/>
      <c r="E19" s="325"/>
      <c r="F19" s="327"/>
      <c r="G19" s="114"/>
      <c r="H19" s="326"/>
      <c r="I19" s="326"/>
      <c r="J19" s="325"/>
      <c r="K19" s="327"/>
      <c r="L19" s="82"/>
      <c r="M19" s="357"/>
      <c r="N19" s="356"/>
      <c r="O19" s="357"/>
      <c r="P19" s="358"/>
      <c r="Q19" s="82"/>
      <c r="R19" s="325"/>
      <c r="S19" s="326"/>
      <c r="T19" s="325"/>
      <c r="U19" s="327"/>
      <c r="V19" s="114"/>
      <c r="W19" s="325"/>
      <c r="X19" s="326"/>
      <c r="Y19" s="325"/>
      <c r="Z19" s="327"/>
      <c r="AA19" s="114"/>
      <c r="AB19" s="325"/>
      <c r="AC19" s="326"/>
      <c r="AD19" s="325"/>
      <c r="AE19" s="327"/>
      <c r="AF19" s="82"/>
      <c r="AG19" s="356"/>
      <c r="AH19" s="356"/>
      <c r="AI19" s="357"/>
      <c r="AJ19" s="358" t="s">
        <v>2</v>
      </c>
      <c r="AK19" s="82"/>
      <c r="AL19" s="325"/>
      <c r="AM19" s="326"/>
      <c r="AN19" s="325"/>
      <c r="AO19" s="327"/>
      <c r="AP19" s="408">
        <f>SUM(C19,H19,M19,R19,W19,AB19,AG19,AL19)</f>
        <v>0</v>
      </c>
      <c r="AQ19" s="409"/>
      <c r="AR19" s="378">
        <f>SUM(E19,J19,O19,T19,Y19,AD19,AI19,AN19)</f>
        <v>0</v>
      </c>
      <c r="AS19" s="379"/>
      <c r="AT19" s="373">
        <v>0</v>
      </c>
      <c r="AU19" s="391"/>
    </row>
    <row r="20" spans="1:47" ht="13.5" customHeight="1" outlineLevel="1" thickBot="1">
      <c r="A20" s="388"/>
      <c r="B20" s="427"/>
      <c r="C20" s="120"/>
      <c r="D20" s="68" t="str">
        <f>IF(C21="","PM",IF(C19&gt;M11,"G",IF(C19&lt;M11,"P","N")))</f>
        <v>PM</v>
      </c>
      <c r="E20" s="84"/>
      <c r="F20" s="85"/>
      <c r="G20" s="82"/>
      <c r="H20" s="120"/>
      <c r="I20" s="68" t="str">
        <f>IF(H21="","PM",IF(H19&gt;M15,"G",IF(H19&lt;M15,"P","N")))</f>
        <v>PM</v>
      </c>
      <c r="J20" s="84"/>
      <c r="K20" s="85"/>
      <c r="L20" s="82"/>
      <c r="M20" s="179" t="str">
        <f>IF(A19&lt;&gt;"Remplir Case M10",VLOOKUP(A19,Licencié!$A$2:$C$233,3,FALSE),"CLUB")</f>
        <v>CLUB</v>
      </c>
      <c r="N20" s="179"/>
      <c r="O20" s="179"/>
      <c r="P20" s="175"/>
      <c r="Q20" s="82"/>
      <c r="R20" s="83"/>
      <c r="S20" s="68" t="str">
        <f>IF(R21="","PM",IF(R19&gt;M23,"G",IF(R19&lt;M23,"P","N")))</f>
        <v>PM</v>
      </c>
      <c r="T20" s="84"/>
      <c r="U20" s="85"/>
      <c r="V20" s="82"/>
      <c r="W20" s="83"/>
      <c r="X20" s="68" t="str">
        <f>IF(W21="","PM",IF(W19&gt;AG11,"G",IF(W19&lt;AG11,"P","N")))</f>
        <v>PM</v>
      </c>
      <c r="Y20" s="84"/>
      <c r="Z20" s="85"/>
      <c r="AA20" s="82"/>
      <c r="AB20" s="83"/>
      <c r="AC20" s="68" t="str">
        <f>IF(AB21="","PM",IF(AB19&gt;$AG15,"G",IF(AB19&lt;$AG15,"P","N")))</f>
        <v>PM</v>
      </c>
      <c r="AD20" s="84"/>
      <c r="AE20" s="85"/>
      <c r="AF20" s="82"/>
      <c r="AG20" s="421" t="str">
        <f>IF(A19&lt;&gt;"Remplir Case M10",VLOOKUP(A19,Licencié!$A$2:$C$233,3,FALSE),"CLUB")</f>
        <v>CLUB</v>
      </c>
      <c r="AH20" s="421"/>
      <c r="AI20" s="421"/>
      <c r="AJ20" s="422"/>
      <c r="AK20" s="82"/>
      <c r="AL20" s="83"/>
      <c r="AM20" s="68" t="str">
        <f>IF(AL21="","PM",IF(AL19&gt;$AG23,"G",IF(AL19&lt;$AG23,"P","N")))</f>
        <v>PM</v>
      </c>
      <c r="AN20" s="84"/>
      <c r="AO20" s="85"/>
      <c r="AP20" s="83"/>
      <c r="AQ20" s="382" t="s">
        <v>12</v>
      </c>
      <c r="AR20" s="383"/>
      <c r="AS20" s="85"/>
      <c r="AT20" s="373"/>
      <c r="AU20" s="391"/>
    </row>
    <row r="21" spans="1:47" ht="13.5" customHeight="1" outlineLevel="1" thickBot="1">
      <c r="A21" s="393"/>
      <c r="B21" s="428"/>
      <c r="C21" s="237">
        <f>IF(OR(C19="",E19=""),"",C19/E19)</f>
      </c>
      <c r="D21" s="238"/>
      <c r="E21" s="325"/>
      <c r="F21" s="327"/>
      <c r="G21" s="82"/>
      <c r="H21" s="237">
        <f>IF(OR(H19="",J19=""),"",H19/J19)</f>
      </c>
      <c r="I21" s="238"/>
      <c r="J21" s="325"/>
      <c r="K21" s="327"/>
      <c r="L21" s="82"/>
      <c r="M21" s="369"/>
      <c r="N21" s="359"/>
      <c r="O21" s="357"/>
      <c r="P21" s="358"/>
      <c r="Q21" s="82"/>
      <c r="R21" s="237">
        <f>IF(OR(R19="",T19=""),"",R19/T19)</f>
      </c>
      <c r="S21" s="238"/>
      <c r="T21" s="325"/>
      <c r="U21" s="327"/>
      <c r="V21" s="82"/>
      <c r="W21" s="237">
        <f>IF(OR(W19="",Y19=""),"",W19/Y19)</f>
      </c>
      <c r="X21" s="238"/>
      <c r="Y21" s="325"/>
      <c r="Z21" s="327"/>
      <c r="AA21" s="82"/>
      <c r="AB21" s="237">
        <f>IF(OR(AB19="",AD19=""),"",AB19/AD19)</f>
      </c>
      <c r="AC21" s="238"/>
      <c r="AD21" s="325"/>
      <c r="AE21" s="327"/>
      <c r="AF21" s="82"/>
      <c r="AG21" s="359">
        <f>IF(AG19="","",AG19/AJ19)</f>
      </c>
      <c r="AH21" s="359"/>
      <c r="AI21" s="357"/>
      <c r="AJ21" s="358"/>
      <c r="AK21" s="82"/>
      <c r="AL21" s="237">
        <f>IF(OR(AL19="",AN19=""),"",AL19/AN19)</f>
      </c>
      <c r="AM21" s="238"/>
      <c r="AN21" s="325"/>
      <c r="AO21" s="327"/>
      <c r="AP21" s="375">
        <f>IF(AP19=0,"",AP19/AR19)</f>
      </c>
      <c r="AQ21" s="376"/>
      <c r="AR21" s="380">
        <f>MAX(E21,Y21,T21,O21,J21,AD21,AI21,AN21)</f>
        <v>0</v>
      </c>
      <c r="AS21" s="381"/>
      <c r="AT21" s="373"/>
      <c r="AU21" s="391"/>
    </row>
    <row r="22" spans="1:47" ht="13.5" customHeight="1" hidden="1" thickBot="1">
      <c r="A22" s="118"/>
      <c r="B22" s="109"/>
      <c r="C22" s="123"/>
      <c r="D22" s="123"/>
      <c r="E22" s="124"/>
      <c r="F22" s="124"/>
      <c r="G22" s="109"/>
      <c r="H22" s="123"/>
      <c r="I22" s="123"/>
      <c r="J22" s="124"/>
      <c r="K22" s="124"/>
      <c r="L22" s="109"/>
      <c r="M22" s="123"/>
      <c r="N22" s="123"/>
      <c r="O22" s="124"/>
      <c r="P22" s="124"/>
      <c r="Q22" s="109"/>
      <c r="R22" s="123"/>
      <c r="S22" s="123"/>
      <c r="T22" s="124"/>
      <c r="U22" s="124"/>
      <c r="V22" s="109"/>
      <c r="W22" s="123"/>
      <c r="X22" s="123"/>
      <c r="Y22" s="124"/>
      <c r="Z22" s="124"/>
      <c r="AA22" s="109"/>
      <c r="AB22" s="123"/>
      <c r="AC22" s="123"/>
      <c r="AD22" s="124"/>
      <c r="AE22" s="124"/>
      <c r="AF22" s="109"/>
      <c r="AG22" s="123"/>
      <c r="AH22" s="123"/>
      <c r="AI22" s="124"/>
      <c r="AJ22" s="124"/>
      <c r="AK22" s="109"/>
      <c r="AL22" s="123"/>
      <c r="AM22" s="123"/>
      <c r="AN22" s="124" t="s">
        <v>12</v>
      </c>
      <c r="AO22" s="124"/>
      <c r="AP22" s="123"/>
      <c r="AQ22" s="123" t="s">
        <v>12</v>
      </c>
      <c r="AR22" s="124" t="s">
        <v>12</v>
      </c>
      <c r="AS22" s="124"/>
      <c r="AT22" s="108"/>
      <c r="AU22" s="111"/>
    </row>
    <row r="23" spans="1:47" ht="13.5" customHeight="1" outlineLevel="1" thickBot="1">
      <c r="A23" s="387" t="str">
        <f>IF(R$10="","Remplir Case R10",R$10)</f>
        <v>Remplir Case R10</v>
      </c>
      <c r="B23" s="426" t="e">
        <f>VLOOKUP(A23,Licencié!$A$2:$C$233,2,FALSE)</f>
        <v>#N/A</v>
      </c>
      <c r="C23" s="329"/>
      <c r="D23" s="329"/>
      <c r="E23" s="328"/>
      <c r="F23" s="330"/>
      <c r="G23" s="112"/>
      <c r="H23" s="329"/>
      <c r="I23" s="329"/>
      <c r="J23" s="328"/>
      <c r="K23" s="330"/>
      <c r="L23" s="112"/>
      <c r="M23" s="328"/>
      <c r="N23" s="329"/>
      <c r="O23" s="328"/>
      <c r="P23" s="330"/>
      <c r="Q23" s="127"/>
      <c r="R23" s="314"/>
      <c r="S23" s="370"/>
      <c r="T23" s="314"/>
      <c r="U23" s="315"/>
      <c r="V23" s="127"/>
      <c r="W23" s="328"/>
      <c r="X23" s="329"/>
      <c r="Y23" s="328"/>
      <c r="Z23" s="330"/>
      <c r="AA23" s="112"/>
      <c r="AB23" s="328"/>
      <c r="AC23" s="329"/>
      <c r="AD23" s="328"/>
      <c r="AE23" s="330"/>
      <c r="AF23" s="112"/>
      <c r="AG23" s="328"/>
      <c r="AH23" s="329"/>
      <c r="AI23" s="328"/>
      <c r="AJ23" s="330"/>
      <c r="AK23" s="127"/>
      <c r="AL23" s="370"/>
      <c r="AM23" s="370"/>
      <c r="AN23" s="314"/>
      <c r="AO23" s="315"/>
      <c r="AP23" s="408">
        <f>SUM(C23,H23,M23,R23,W23,AB23,AG23,AL23)</f>
        <v>0</v>
      </c>
      <c r="AQ23" s="409"/>
      <c r="AR23" s="378">
        <f>SUM(E23,J23,O23,T23,Y23,AD23,AI23,AN23)</f>
        <v>0</v>
      </c>
      <c r="AS23" s="379"/>
      <c r="AT23" s="372">
        <v>0</v>
      </c>
      <c r="AU23" s="390"/>
    </row>
    <row r="24" spans="1:47" ht="13.5" customHeight="1" outlineLevel="1" thickBot="1">
      <c r="A24" s="388"/>
      <c r="B24" s="427"/>
      <c r="C24" s="120"/>
      <c r="D24" s="68" t="str">
        <f>IF(C25="","PM",IF(C23&gt;R11,"G",IF(C23&lt;R11,"P","N")))</f>
        <v>PM</v>
      </c>
      <c r="E24" s="84"/>
      <c r="F24" s="85"/>
      <c r="G24" s="82"/>
      <c r="H24" s="120"/>
      <c r="I24" s="68" t="str">
        <f>IF(H25="","PM",IF(H23&gt;R15,"G",IF(H23&lt;R15,"P","N")))</f>
        <v>PM</v>
      </c>
      <c r="J24" s="84"/>
      <c r="K24" s="85"/>
      <c r="L24" s="82"/>
      <c r="M24" s="83"/>
      <c r="N24" s="68" t="str">
        <f>IF(M25="","PM",IF(M23&gt;R19,"G",IF(M23&lt;R19,"P","N")))</f>
        <v>PM</v>
      </c>
      <c r="O24" s="84"/>
      <c r="P24" s="85"/>
      <c r="Q24" s="82"/>
      <c r="R24" s="179" t="str">
        <f>IF(A23&lt;&gt;"Remplir Case R10",VLOOKUP(A23,Licencié!$A$2:$C$233,3,FALSE),"CLUB")</f>
        <v>CLUB</v>
      </c>
      <c r="S24" s="179"/>
      <c r="T24" s="179"/>
      <c r="U24" s="175"/>
      <c r="V24" s="82"/>
      <c r="W24" s="83"/>
      <c r="X24" s="68" t="str">
        <f>IF(W25="","PM",IF(W23&gt;AL11,"G",IF(W23&lt;AL11,"P","N")))</f>
        <v>PM</v>
      </c>
      <c r="Y24" s="84"/>
      <c r="Z24" s="85"/>
      <c r="AA24" s="82"/>
      <c r="AB24" s="83"/>
      <c r="AC24" s="68" t="str">
        <f>IF(AB25="","PM",IF(AB23&gt;$AL15,"G",IF(AB23&lt;$AL15,"P","N")))</f>
        <v>PM</v>
      </c>
      <c r="AD24" s="84"/>
      <c r="AE24" s="85"/>
      <c r="AF24" s="82"/>
      <c r="AG24" s="83"/>
      <c r="AH24" s="68" t="str">
        <f>IF(AG25="","PM",IF(AG23&gt;$AL19,"G",IF(AG23&lt;$AL19,"P","N")))</f>
        <v>PM</v>
      </c>
      <c r="AI24" s="84"/>
      <c r="AJ24" s="85"/>
      <c r="AK24" s="82"/>
      <c r="AL24" s="421" t="str">
        <f>IF(A23&lt;&gt;"Remplir Case R10",VLOOKUP(A23,Licencié!$A$2:$C$233,3,FALSE),"CLUB")</f>
        <v>CLUB</v>
      </c>
      <c r="AM24" s="421"/>
      <c r="AN24" s="421"/>
      <c r="AO24" s="422"/>
      <c r="AP24" s="83"/>
      <c r="AQ24" s="382" t="s">
        <v>12</v>
      </c>
      <c r="AR24" s="383"/>
      <c r="AS24" s="85"/>
      <c r="AT24" s="373"/>
      <c r="AU24" s="391"/>
    </row>
    <row r="25" spans="1:47" ht="13.5" customHeight="1" outlineLevel="1" thickBot="1">
      <c r="A25" s="389"/>
      <c r="B25" s="428"/>
      <c r="C25" s="173">
        <f>IF(OR(C23="",E23=""),"",C23/E23)</f>
      </c>
      <c r="D25" s="174"/>
      <c r="E25" s="331"/>
      <c r="F25" s="332"/>
      <c r="G25" s="113"/>
      <c r="H25" s="173">
        <f>IF(OR(H23="",J23=""),"",H23/J23)</f>
      </c>
      <c r="I25" s="174"/>
      <c r="J25" s="331"/>
      <c r="K25" s="332"/>
      <c r="L25" s="113"/>
      <c r="M25" s="173">
        <f>IF(OR(M23="",O23=""),"",M23/O23)</f>
      </c>
      <c r="N25" s="174"/>
      <c r="O25" s="331"/>
      <c r="P25" s="332"/>
      <c r="Q25" s="113"/>
      <c r="R25" s="365"/>
      <c r="S25" s="366"/>
      <c r="T25" s="367"/>
      <c r="U25" s="368"/>
      <c r="V25" s="113"/>
      <c r="W25" s="173">
        <f>IF(OR(W23="",Y23=""),"",W23/Y23)</f>
      </c>
      <c r="X25" s="174"/>
      <c r="Y25" s="331"/>
      <c r="Z25" s="332"/>
      <c r="AA25" s="113"/>
      <c r="AB25" s="173">
        <f>IF(OR(AB23="",AD23=""),"",AB23/AD23)</f>
      </c>
      <c r="AC25" s="174"/>
      <c r="AD25" s="331"/>
      <c r="AE25" s="332"/>
      <c r="AF25" s="113"/>
      <c r="AG25" s="173">
        <f>IF(OR(AG23="",AI23=""),"",AG23/AI23)</f>
      </c>
      <c r="AH25" s="174"/>
      <c r="AI25" s="331"/>
      <c r="AJ25" s="332"/>
      <c r="AK25" s="113"/>
      <c r="AL25" s="366">
        <f>IF(AL23="","",AL23/AO23)</f>
      </c>
      <c r="AM25" s="366"/>
      <c r="AN25" s="367"/>
      <c r="AO25" s="368"/>
      <c r="AP25" s="375">
        <f>IF(AP23=0,"",AP23/AR23)</f>
      </c>
      <c r="AQ25" s="376"/>
      <c r="AR25" s="380">
        <f>MAX(E25,Y25,T25,O25,J25,AD25,AI25,AN25)</f>
        <v>0</v>
      </c>
      <c r="AS25" s="381"/>
      <c r="AT25" s="374"/>
      <c r="AU25" s="392"/>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85" t="str">
        <f>W10</f>
        <v>Remplir Case C10</v>
      </c>
      <c r="B27" s="432" t="e">
        <f>VLOOKUP(A27,Licencié!$A$2:$C$233,2,FALSE)</f>
        <v>#N/A</v>
      </c>
      <c r="C27" s="317"/>
      <c r="D27" s="317"/>
      <c r="E27" s="316"/>
      <c r="F27" s="318"/>
      <c r="G27" s="22"/>
      <c r="H27" s="317"/>
      <c r="I27" s="317"/>
      <c r="J27" s="316"/>
      <c r="K27" s="318"/>
      <c r="L27" s="22"/>
      <c r="M27" s="316"/>
      <c r="N27" s="317"/>
      <c r="O27" s="316"/>
      <c r="P27" s="318"/>
      <c r="Q27" s="22"/>
      <c r="R27" s="316"/>
      <c r="S27" s="317"/>
      <c r="T27" s="316"/>
      <c r="U27" s="318"/>
      <c r="V27" s="22"/>
      <c r="W27" s="360"/>
      <c r="X27" s="361"/>
      <c r="Y27" s="360"/>
      <c r="Z27" s="362"/>
      <c r="AA27" s="22"/>
      <c r="AB27" s="316"/>
      <c r="AC27" s="317"/>
      <c r="AD27" s="316"/>
      <c r="AE27" s="318"/>
      <c r="AF27" s="22"/>
      <c r="AG27" s="316"/>
      <c r="AH27" s="317"/>
      <c r="AI27" s="316"/>
      <c r="AJ27" s="318"/>
      <c r="AK27" s="22"/>
      <c r="AL27" s="316"/>
      <c r="AM27" s="317"/>
      <c r="AN27" s="377"/>
      <c r="AO27" s="318"/>
      <c r="AP27" s="348">
        <f>SUM(C27,H27,M27,R27,W27,AB27,AG27,AL27)</f>
        <v>0</v>
      </c>
      <c r="AQ27" s="349"/>
      <c r="AR27" s="337">
        <f>SUM(E27,J27,O27,T27,Y27,AD27,AI27,AN27)</f>
        <v>0</v>
      </c>
      <c r="AS27" s="338"/>
      <c r="AT27" s="340">
        <v>0</v>
      </c>
      <c r="AU27" s="343"/>
    </row>
    <row r="28" spans="1:47" ht="13.5" customHeight="1" hidden="1" outlineLevel="1" thickBot="1">
      <c r="A28" s="354"/>
      <c r="B28" s="433"/>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316"/>
      <c r="X28" s="317"/>
      <c r="Y28" s="317"/>
      <c r="Z28" s="318"/>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345" t="s">
        <v>12</v>
      </c>
      <c r="AR28" s="346"/>
      <c r="AS28" s="3"/>
      <c r="AT28" s="340"/>
      <c r="AU28" s="343"/>
    </row>
    <row r="29" spans="1:47" ht="13.5" customHeight="1" hidden="1" outlineLevel="1" thickBot="1">
      <c r="A29" s="386"/>
      <c r="B29" s="434"/>
      <c r="C29" s="324">
        <f>IF(C27="","",C27/E27)</f>
      </c>
      <c r="D29" s="324"/>
      <c r="E29" s="316"/>
      <c r="F29" s="318"/>
      <c r="G29" s="22"/>
      <c r="H29" s="324">
        <f>IF(H27="","",H27/J27)</f>
      </c>
      <c r="I29" s="324"/>
      <c r="J29" s="316"/>
      <c r="K29" s="318"/>
      <c r="L29" s="22"/>
      <c r="M29" s="323">
        <f>IF(M27="","",M27/O27)</f>
      </c>
      <c r="N29" s="324"/>
      <c r="O29" s="316"/>
      <c r="P29" s="318"/>
      <c r="Q29" s="22"/>
      <c r="R29" s="323">
        <f>IF(R27="","",R27/T27)</f>
      </c>
      <c r="S29" s="324"/>
      <c r="T29" s="316"/>
      <c r="U29" s="318"/>
      <c r="V29" s="22"/>
      <c r="W29" s="363"/>
      <c r="X29" s="364"/>
      <c r="Y29" s="360"/>
      <c r="Z29" s="362"/>
      <c r="AA29" s="22"/>
      <c r="AB29" s="323">
        <f>IF(AB27="","",AB27/AD27)</f>
      </c>
      <c r="AC29" s="324"/>
      <c r="AD29" s="316"/>
      <c r="AE29" s="318"/>
      <c r="AF29" s="22"/>
      <c r="AG29" s="323">
        <f>IF(AG27="","",AG27/AI27)</f>
      </c>
      <c r="AH29" s="324"/>
      <c r="AI29" s="316"/>
      <c r="AJ29" s="318"/>
      <c r="AK29" s="22"/>
      <c r="AL29" s="323">
        <f>IF(AL27="","",AL27/AN27)</f>
      </c>
      <c r="AM29" s="324"/>
      <c r="AN29" s="316"/>
      <c r="AO29" s="318"/>
      <c r="AP29" s="335">
        <f>IF(AP27=0,"",AP27/AR27)</f>
      </c>
      <c r="AQ29" s="336"/>
      <c r="AR29" s="333">
        <f>MAX(E29,Y29,T29,O29,J29,AD29,AI29,AN29)</f>
        <v>0</v>
      </c>
      <c r="AS29" s="334"/>
      <c r="AT29" s="340"/>
      <c r="AU29" s="343"/>
    </row>
    <row r="30" spans="1:47" ht="13.5" customHeight="1" hidden="1" thickBot="1">
      <c r="A30" s="29"/>
      <c r="B30" s="41" t="e">
        <f>VLOOKUP(A30,Licencié!$A$2:$C$233,2,FALSE)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353" t="str">
        <f>AB10</f>
        <v>Remplir Case H10</v>
      </c>
      <c r="B31" s="432" t="e">
        <f>VLOOKUP(A31,Licencié!$A$2:$C$233,2,FALSE)</f>
        <v>#N/A</v>
      </c>
      <c r="C31" s="347"/>
      <c r="D31" s="347"/>
      <c r="E31" s="337"/>
      <c r="F31" s="338"/>
      <c r="G31" s="31"/>
      <c r="H31" s="347"/>
      <c r="I31" s="347"/>
      <c r="J31" s="337"/>
      <c r="K31" s="338"/>
      <c r="L31" s="31"/>
      <c r="M31" s="337"/>
      <c r="N31" s="347"/>
      <c r="O31" s="337"/>
      <c r="P31" s="338"/>
      <c r="Q31" s="31"/>
      <c r="R31" s="337"/>
      <c r="S31" s="347"/>
      <c r="T31" s="337"/>
      <c r="U31" s="338"/>
      <c r="V31" s="31"/>
      <c r="W31" s="337"/>
      <c r="X31" s="347"/>
      <c r="Y31" s="337"/>
      <c r="Z31" s="338"/>
      <c r="AA31" s="31"/>
      <c r="AB31" s="350"/>
      <c r="AC31" s="351"/>
      <c r="AD31" s="350"/>
      <c r="AE31" s="352"/>
      <c r="AF31" s="31"/>
      <c r="AG31" s="337"/>
      <c r="AH31" s="347"/>
      <c r="AI31" s="337"/>
      <c r="AJ31" s="338"/>
      <c r="AK31" s="31"/>
      <c r="AL31" s="337"/>
      <c r="AM31" s="347"/>
      <c r="AN31" s="337"/>
      <c r="AO31" s="338"/>
      <c r="AP31" s="419">
        <f>SUM(C31,H31,M31,R31,W31,AB31,AG31,AL31)</f>
        <v>0</v>
      </c>
      <c r="AQ31" s="420"/>
      <c r="AR31" s="316">
        <f>SUM(E31,J31,O31,T31,Y31,AD31,AI31,AN31)</f>
        <v>0</v>
      </c>
      <c r="AS31" s="318"/>
      <c r="AT31" s="339">
        <v>0</v>
      </c>
      <c r="AU31" s="342"/>
    </row>
    <row r="32" spans="1:47" ht="13.5" customHeight="1" hidden="1" outlineLevel="1" thickBot="1">
      <c r="A32" s="354"/>
      <c r="B32" s="433"/>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316"/>
      <c r="AC32" s="317"/>
      <c r="AD32" s="317"/>
      <c r="AE32" s="318"/>
      <c r="AF32" s="22"/>
      <c r="AG32" s="2"/>
      <c r="AH32" s="4" t="str">
        <f>IF(AG33="","PM",IF(AG31&gt;$AB35,"G",IF(AG31&lt;$AB35,"P","N")))</f>
        <v>PM</v>
      </c>
      <c r="AI32" s="18"/>
      <c r="AJ32" s="3"/>
      <c r="AK32" s="22"/>
      <c r="AL32" s="2"/>
      <c r="AM32" s="4" t="str">
        <f>IF(AL33="","PM",IF(AL31&gt;$W39,"G",IF(AL31&lt;$W39,"P","N")))</f>
        <v>PM</v>
      </c>
      <c r="AN32" s="18"/>
      <c r="AO32" s="3"/>
      <c r="AP32" s="2"/>
      <c r="AQ32" s="345" t="s">
        <v>12</v>
      </c>
      <c r="AR32" s="346"/>
      <c r="AS32" s="3"/>
      <c r="AT32" s="340"/>
      <c r="AU32" s="343"/>
    </row>
    <row r="33" spans="1:47" ht="13.5" customHeight="1" hidden="1" outlineLevel="1" thickBot="1">
      <c r="A33" s="355"/>
      <c r="B33" s="434"/>
      <c r="C33" s="336">
        <f>IF(C31="","",C31/E31)</f>
      </c>
      <c r="D33" s="336"/>
      <c r="E33" s="333"/>
      <c r="F33" s="334"/>
      <c r="G33" s="23"/>
      <c r="H33" s="336">
        <f>IF(H31="","",H31/J31)</f>
      </c>
      <c r="I33" s="336"/>
      <c r="J33" s="333"/>
      <c r="K33" s="334"/>
      <c r="L33" s="23"/>
      <c r="M33" s="335">
        <f>IF(M31="","",M31/O31)</f>
      </c>
      <c r="N33" s="336"/>
      <c r="O33" s="333"/>
      <c r="P33" s="334"/>
      <c r="Q33" s="23"/>
      <c r="R33" s="335"/>
      <c r="S33" s="336"/>
      <c r="T33" s="333"/>
      <c r="U33" s="334"/>
      <c r="V33" s="23"/>
      <c r="W33" s="335">
        <f>IF(W31="","",W31/Y31)</f>
      </c>
      <c r="X33" s="336"/>
      <c r="Y33" s="333"/>
      <c r="Z33" s="334"/>
      <c r="AA33" s="23"/>
      <c r="AB33" s="319"/>
      <c r="AC33" s="320"/>
      <c r="AD33" s="321"/>
      <c r="AE33" s="322"/>
      <c r="AF33" s="23"/>
      <c r="AG33" s="335">
        <f>IF(AG31="","",AG31/AI31)</f>
      </c>
      <c r="AH33" s="336"/>
      <c r="AI33" s="333"/>
      <c r="AJ33" s="334"/>
      <c r="AK33" s="23"/>
      <c r="AL33" s="335">
        <f>IF(AL31="","",AL31/AN31)</f>
      </c>
      <c r="AM33" s="336"/>
      <c r="AN33" s="333"/>
      <c r="AO33" s="334"/>
      <c r="AP33" s="323">
        <f>IF(AP31=0,"",AP31/AR31)</f>
      </c>
      <c r="AQ33" s="324"/>
      <c r="AR33" s="316">
        <f>MAX(E33,Y33,T33,O33,J33,AD33,AI33,AN33)</f>
        <v>0</v>
      </c>
      <c r="AS33" s="318"/>
      <c r="AT33" s="341"/>
      <c r="AU33" s="344"/>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85" t="str">
        <f>AG10</f>
        <v>Remplir Case M10</v>
      </c>
      <c r="B35" s="432" t="e">
        <f>VLOOKUP(A35,Licencié!$A$2:$C$233,2,FALSE)</f>
        <v>#N/A</v>
      </c>
      <c r="C35" s="317"/>
      <c r="D35" s="317"/>
      <c r="E35" s="316"/>
      <c r="F35" s="318"/>
      <c r="G35" s="22"/>
      <c r="H35" s="317"/>
      <c r="I35" s="317"/>
      <c r="J35" s="316"/>
      <c r="K35" s="318"/>
      <c r="L35" s="22"/>
      <c r="M35" s="316"/>
      <c r="N35" s="317"/>
      <c r="O35" s="316"/>
      <c r="P35" s="318"/>
      <c r="Q35" s="22"/>
      <c r="R35" s="316"/>
      <c r="S35" s="317"/>
      <c r="T35" s="316"/>
      <c r="U35" s="318"/>
      <c r="V35" s="22"/>
      <c r="W35" s="316"/>
      <c r="X35" s="317"/>
      <c r="Y35" s="316"/>
      <c r="Z35" s="318"/>
      <c r="AA35" s="22"/>
      <c r="AB35" s="316"/>
      <c r="AC35" s="317"/>
      <c r="AD35" s="316"/>
      <c r="AE35" s="318"/>
      <c r="AF35" s="22"/>
      <c r="AG35" s="360"/>
      <c r="AH35" s="361"/>
      <c r="AI35" s="360"/>
      <c r="AJ35" s="362"/>
      <c r="AK35" s="22"/>
      <c r="AL35" s="316"/>
      <c r="AM35" s="317"/>
      <c r="AN35" s="316"/>
      <c r="AO35" s="317"/>
      <c r="AP35" s="348">
        <f>SUM(C35,H35,M35,R35,W35,AB35,AG35,AL35)</f>
        <v>0</v>
      </c>
      <c r="AQ35" s="349"/>
      <c r="AR35" s="337">
        <f>SUM(E35,J35,O35,T35,Y35,AD35,AI35,AN35)</f>
        <v>0</v>
      </c>
      <c r="AS35" s="338"/>
      <c r="AT35" s="340">
        <v>0</v>
      </c>
      <c r="AU35" s="343"/>
    </row>
    <row r="36" spans="1:47" ht="13.5" customHeight="1" hidden="1" outlineLevel="1" thickBot="1">
      <c r="A36" s="354"/>
      <c r="B36" s="433"/>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316" t="s">
        <v>10</v>
      </c>
      <c r="AH36" s="317"/>
      <c r="AI36" s="317"/>
      <c r="AJ36" s="318"/>
      <c r="AK36" s="22"/>
      <c r="AL36" s="2"/>
      <c r="AM36" s="4" t="str">
        <f>IF(AL37="","PM",IF(AL35&gt;$AG39,"G",IF(AL35&lt;$AG39,"P","N")))</f>
        <v>PM</v>
      </c>
      <c r="AN36" s="18"/>
      <c r="AO36" s="32"/>
      <c r="AP36" s="2"/>
      <c r="AQ36" s="345" t="s">
        <v>12</v>
      </c>
      <c r="AR36" s="346"/>
      <c r="AS36" s="3"/>
      <c r="AT36" s="340"/>
      <c r="AU36" s="343"/>
    </row>
    <row r="37" spans="1:47" ht="13.5" customHeight="1" hidden="1" outlineLevel="1" thickBot="1">
      <c r="A37" s="386"/>
      <c r="B37" s="434"/>
      <c r="C37" s="324">
        <f>IF(C35="","",C35/E35)</f>
      </c>
      <c r="D37" s="324"/>
      <c r="E37" s="316"/>
      <c r="F37" s="318"/>
      <c r="G37" s="22"/>
      <c r="H37" s="324">
        <f>IF(H35="","",H35/J35)</f>
      </c>
      <c r="I37" s="324"/>
      <c r="J37" s="316"/>
      <c r="K37" s="318"/>
      <c r="L37" s="22"/>
      <c r="M37" s="323">
        <f>IF(M35="","",M35/O35)</f>
      </c>
      <c r="N37" s="324"/>
      <c r="O37" s="316"/>
      <c r="P37" s="318"/>
      <c r="Q37" s="22"/>
      <c r="R37" s="323">
        <f>IF(R35="","",R35/T35)</f>
      </c>
      <c r="S37" s="324"/>
      <c r="T37" s="316"/>
      <c r="U37" s="318"/>
      <c r="V37" s="22"/>
      <c r="W37" s="323">
        <f>IF(W35="","",W35/Y35)</f>
      </c>
      <c r="X37" s="324"/>
      <c r="Y37" s="316"/>
      <c r="Z37" s="318"/>
      <c r="AA37" s="22"/>
      <c r="AB37" s="323">
        <f>IF(AB35="","",AB35/AD35)</f>
      </c>
      <c r="AC37" s="324"/>
      <c r="AD37" s="316"/>
      <c r="AE37" s="318"/>
      <c r="AF37" s="22"/>
      <c r="AG37" s="363"/>
      <c r="AH37" s="364"/>
      <c r="AI37" s="360"/>
      <c r="AJ37" s="362"/>
      <c r="AK37" s="22"/>
      <c r="AL37" s="323">
        <f>IF(AL35="","",AL35/AN35)</f>
      </c>
      <c r="AM37" s="324"/>
      <c r="AN37" s="316"/>
      <c r="AO37" s="317"/>
      <c r="AP37" s="335">
        <f>IF(AP35=0,"",AP35/AR35)</f>
      </c>
      <c r="AQ37" s="371"/>
      <c r="AR37" s="333">
        <f>MAX(E37,Y37,T37,O37,J37,AD37,AI37,AN37)</f>
        <v>0</v>
      </c>
      <c r="AS37" s="334"/>
      <c r="AT37" s="340"/>
      <c r="AU37" s="343"/>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353" t="str">
        <f>AL10</f>
        <v>Remplir Case R10</v>
      </c>
      <c r="B39" s="432" t="e">
        <f>VLOOKUP(A39,Licencié!$A$2:$C$233,2,FALSE)</f>
        <v>#N/A</v>
      </c>
      <c r="C39" s="347"/>
      <c r="D39" s="347"/>
      <c r="E39" s="337"/>
      <c r="F39" s="338"/>
      <c r="G39" s="31"/>
      <c r="H39" s="347"/>
      <c r="I39" s="347"/>
      <c r="J39" s="337"/>
      <c r="K39" s="338"/>
      <c r="L39" s="31"/>
      <c r="M39" s="337"/>
      <c r="N39" s="347"/>
      <c r="O39" s="337"/>
      <c r="P39" s="338"/>
      <c r="Q39" s="31"/>
      <c r="R39" s="337"/>
      <c r="S39" s="347"/>
      <c r="T39" s="337"/>
      <c r="U39" s="338"/>
      <c r="V39" s="31"/>
      <c r="W39" s="337"/>
      <c r="X39" s="347"/>
      <c r="Y39" s="337"/>
      <c r="Z39" s="338"/>
      <c r="AA39" s="31"/>
      <c r="AB39" s="337"/>
      <c r="AC39" s="347"/>
      <c r="AD39" s="337"/>
      <c r="AE39" s="338"/>
      <c r="AF39" s="31"/>
      <c r="AG39" s="337"/>
      <c r="AH39" s="347"/>
      <c r="AI39" s="337"/>
      <c r="AJ39" s="338"/>
      <c r="AK39" s="31"/>
      <c r="AL39" s="350"/>
      <c r="AM39" s="351"/>
      <c r="AN39" s="350">
        <v>3</v>
      </c>
      <c r="AO39" s="352"/>
      <c r="AP39" s="348">
        <f>SUM(C39,H39,M39,R39,W39,AB39,AG39,AL39)</f>
        <v>0</v>
      </c>
      <c r="AQ39" s="349"/>
      <c r="AR39" s="337">
        <f>SUM(E39,J39,O39,T39,Y39,AD39,AI39,AN39)</f>
        <v>3</v>
      </c>
      <c r="AS39" s="338"/>
      <c r="AT39" s="339">
        <v>0</v>
      </c>
      <c r="AU39" s="342"/>
    </row>
    <row r="40" spans="1:47" ht="13.5" customHeight="1" hidden="1" outlineLevel="1" thickBot="1">
      <c r="A40" s="354"/>
      <c r="B40" s="433"/>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316" t="s">
        <v>10</v>
      </c>
      <c r="AM40" s="317"/>
      <c r="AN40" s="317"/>
      <c r="AO40" s="318"/>
      <c r="AP40" s="2"/>
      <c r="AQ40" s="345" t="s">
        <v>12</v>
      </c>
      <c r="AR40" s="346"/>
      <c r="AS40" s="3"/>
      <c r="AT40" s="340"/>
      <c r="AU40" s="343"/>
    </row>
    <row r="41" spans="1:47" ht="13.5" customHeight="1" hidden="1" outlineLevel="1" thickBot="1">
      <c r="A41" s="355"/>
      <c r="B41" s="434"/>
      <c r="C41" s="336">
        <f>IF(C39="","",C39/E39)</f>
      </c>
      <c r="D41" s="336"/>
      <c r="E41" s="333"/>
      <c r="F41" s="334"/>
      <c r="G41" s="23"/>
      <c r="H41" s="336">
        <f>IF(H39="","",H39/J39)</f>
      </c>
      <c r="I41" s="336"/>
      <c r="J41" s="333"/>
      <c r="K41" s="334"/>
      <c r="L41" s="23"/>
      <c r="M41" s="335">
        <f>IF(M39="","",M39/O39)</f>
      </c>
      <c r="N41" s="336"/>
      <c r="O41" s="333"/>
      <c r="P41" s="334"/>
      <c r="Q41" s="23"/>
      <c r="R41" s="335">
        <f>IF(R39="","",R39/T39)</f>
      </c>
      <c r="S41" s="336"/>
      <c r="T41" s="333"/>
      <c r="U41" s="334"/>
      <c r="V41" s="23"/>
      <c r="W41" s="335">
        <f>IF(W39="","",W39/Y39)</f>
      </c>
      <c r="X41" s="336"/>
      <c r="Y41" s="333"/>
      <c r="Z41" s="334"/>
      <c r="AA41" s="23"/>
      <c r="AB41" s="335">
        <f>IF(AB39="","",AB39/AD39)</f>
      </c>
      <c r="AC41" s="336"/>
      <c r="AD41" s="333"/>
      <c r="AE41" s="334"/>
      <c r="AF41" s="23"/>
      <c r="AG41" s="335">
        <f>IF(AG39="","",AG39/AI39)</f>
      </c>
      <c r="AH41" s="336"/>
      <c r="AI41" s="333"/>
      <c r="AJ41" s="334"/>
      <c r="AK41" s="23"/>
      <c r="AL41" s="319"/>
      <c r="AM41" s="320"/>
      <c r="AN41" s="321"/>
      <c r="AO41" s="322"/>
      <c r="AP41" s="335">
        <f>IF(AP39=0,"",AP39/AR39)</f>
      </c>
      <c r="AQ41" s="336"/>
      <c r="AR41" s="333">
        <f>MAX(E41,Y41,T41,O41,J41,AD41,AI41,AN41)</f>
        <v>0</v>
      </c>
      <c r="AS41" s="334"/>
      <c r="AT41" s="341"/>
      <c r="AU41" s="344"/>
    </row>
    <row r="42" ht="12.75" collapsed="1">
      <c r="AQ42" t="s">
        <v>12</v>
      </c>
    </row>
    <row r="43" spans="1:47" ht="12.75">
      <c r="A43" s="384" t="s">
        <v>11</v>
      </c>
      <c r="B43" s="384"/>
      <c r="C43" s="384"/>
      <c r="D43" s="384"/>
      <c r="E43" s="384"/>
      <c r="F43" s="384"/>
      <c r="G43" s="384"/>
      <c r="H43" s="384"/>
      <c r="I43" s="384"/>
      <c r="J43" s="384"/>
      <c r="K43" s="384"/>
      <c r="L43" s="384"/>
      <c r="M43" s="384"/>
      <c r="N43" s="384"/>
      <c r="O43" s="384"/>
      <c r="P43" s="384"/>
      <c r="Q43" s="384"/>
      <c r="R43" s="384"/>
      <c r="S43" s="384"/>
      <c r="T43" s="384"/>
      <c r="U43" s="384"/>
      <c r="V43" s="384"/>
      <c r="W43" s="384"/>
      <c r="X43" s="384"/>
      <c r="Y43" s="384"/>
      <c r="Z43" s="384"/>
      <c r="AA43" s="384"/>
      <c r="AB43" s="384"/>
      <c r="AC43" s="384"/>
      <c r="AD43" s="384"/>
      <c r="AE43" s="384"/>
      <c r="AF43" s="384"/>
      <c r="AG43" s="384"/>
      <c r="AH43" s="384"/>
      <c r="AI43" s="384"/>
      <c r="AJ43" s="384"/>
      <c r="AK43" s="384"/>
      <c r="AL43" s="384"/>
      <c r="AM43" s="384"/>
      <c r="AN43" s="384"/>
      <c r="AO43" s="384"/>
      <c r="AP43" s="384"/>
      <c r="AQ43" s="384"/>
      <c r="AR43" s="384"/>
      <c r="AS43" s="384"/>
      <c r="AT43" s="384"/>
      <c r="AU43" s="384"/>
    </row>
    <row r="44" spans="1:47" ht="12.75">
      <c r="A44" s="384"/>
      <c r="B44" s="384"/>
      <c r="C44" s="384"/>
      <c r="D44" s="384"/>
      <c r="E44" s="384"/>
      <c r="F44" s="384"/>
      <c r="G44" s="384"/>
      <c r="H44" s="384"/>
      <c r="I44" s="384"/>
      <c r="J44" s="384"/>
      <c r="K44" s="384"/>
      <c r="L44" s="384"/>
      <c r="M44" s="384"/>
      <c r="N44" s="384"/>
      <c r="O44" s="384"/>
      <c r="P44" s="384"/>
      <c r="Q44" s="384"/>
      <c r="R44" s="384"/>
      <c r="S44" s="384"/>
      <c r="T44" s="384"/>
      <c r="U44" s="384"/>
      <c r="V44" s="384"/>
      <c r="W44" s="384"/>
      <c r="X44" s="384"/>
      <c r="Y44" s="384"/>
      <c r="Z44" s="384"/>
      <c r="AA44" s="384"/>
      <c r="AB44" s="384"/>
      <c r="AC44" s="384"/>
      <c r="AD44" s="384"/>
      <c r="AE44" s="384"/>
      <c r="AF44" s="384"/>
      <c r="AG44" s="384"/>
      <c r="AH44" s="384"/>
      <c r="AI44" s="384"/>
      <c r="AJ44" s="384"/>
      <c r="AK44" s="384"/>
      <c r="AL44" s="384"/>
      <c r="AM44" s="384"/>
      <c r="AN44" s="384"/>
      <c r="AO44" s="384"/>
      <c r="AP44" s="384"/>
      <c r="AQ44" s="384"/>
      <c r="AR44" s="384"/>
      <c r="AS44" s="384"/>
      <c r="AT44" s="384"/>
      <c r="AU44" s="384"/>
    </row>
    <row r="45" spans="1:47" ht="12.75">
      <c r="A45" s="384"/>
      <c r="B45" s="384"/>
      <c r="C45" s="384"/>
      <c r="D45" s="384"/>
      <c r="E45" s="384"/>
      <c r="F45" s="384"/>
      <c r="G45" s="384"/>
      <c r="H45" s="384"/>
      <c r="I45" s="384"/>
      <c r="J45" s="384"/>
      <c r="K45" s="384"/>
      <c r="L45" s="384"/>
      <c r="M45" s="384"/>
      <c r="N45" s="384"/>
      <c r="O45" s="384"/>
      <c r="P45" s="384"/>
      <c r="Q45" s="384"/>
      <c r="R45" s="384"/>
      <c r="S45" s="384"/>
      <c r="T45" s="384"/>
      <c r="U45" s="384"/>
      <c r="V45" s="384"/>
      <c r="W45" s="384"/>
      <c r="X45" s="384"/>
      <c r="Y45" s="384"/>
      <c r="Z45" s="384"/>
      <c r="AA45" s="384"/>
      <c r="AB45" s="384"/>
      <c r="AC45" s="384"/>
      <c r="AD45" s="384"/>
      <c r="AE45" s="384"/>
      <c r="AF45" s="384"/>
      <c r="AG45" s="384"/>
      <c r="AH45" s="384"/>
      <c r="AI45" s="384"/>
      <c r="AJ45" s="384"/>
      <c r="AK45" s="384"/>
      <c r="AL45" s="384"/>
      <c r="AM45" s="384"/>
      <c r="AN45" s="384"/>
      <c r="AO45" s="384"/>
      <c r="AP45" s="384"/>
      <c r="AQ45" s="384"/>
      <c r="AR45" s="384"/>
      <c r="AS45" s="384"/>
      <c r="AT45" s="384"/>
      <c r="AU45" s="384"/>
    </row>
    <row r="46" spans="1:47" ht="12.75">
      <c r="A46" s="384"/>
      <c r="B46" s="384"/>
      <c r="C46" s="384"/>
      <c r="D46" s="384"/>
      <c r="E46" s="384"/>
      <c r="F46" s="384"/>
      <c r="G46" s="384"/>
      <c r="H46" s="384"/>
      <c r="I46" s="384"/>
      <c r="J46" s="384"/>
      <c r="K46" s="384"/>
      <c r="L46" s="384"/>
      <c r="M46" s="384"/>
      <c r="N46" s="384"/>
      <c r="O46" s="384"/>
      <c r="P46" s="384"/>
      <c r="Q46" s="384"/>
      <c r="R46" s="384"/>
      <c r="S46" s="384"/>
      <c r="T46" s="384"/>
      <c r="U46" s="384"/>
      <c r="V46" s="384"/>
      <c r="W46" s="384"/>
      <c r="X46" s="384"/>
      <c r="Y46" s="384"/>
      <c r="Z46" s="384"/>
      <c r="AA46" s="384"/>
      <c r="AB46" s="384"/>
      <c r="AC46" s="384"/>
      <c r="AD46" s="384"/>
      <c r="AE46" s="384"/>
      <c r="AF46" s="384"/>
      <c r="AG46" s="384"/>
      <c r="AH46" s="384"/>
      <c r="AI46" s="384"/>
      <c r="AJ46" s="384"/>
      <c r="AK46" s="384"/>
      <c r="AL46" s="384"/>
      <c r="AM46" s="384"/>
      <c r="AN46" s="384"/>
      <c r="AO46" s="384"/>
      <c r="AP46" s="384"/>
      <c r="AQ46" s="384"/>
      <c r="AR46" s="384"/>
      <c r="AS46" s="384"/>
      <c r="AT46" s="384"/>
      <c r="AU46" s="384"/>
    </row>
    <row r="47" spans="1:47" ht="12.75">
      <c r="A47" s="384"/>
      <c r="B47" s="384"/>
      <c r="C47" s="384"/>
      <c r="D47" s="384"/>
      <c r="E47" s="384"/>
      <c r="F47" s="384"/>
      <c r="G47" s="384"/>
      <c r="H47" s="384"/>
      <c r="I47" s="384"/>
      <c r="J47" s="384"/>
      <c r="K47" s="384"/>
      <c r="L47" s="384"/>
      <c r="M47" s="384"/>
      <c r="N47" s="384"/>
      <c r="O47" s="384"/>
      <c r="P47" s="384"/>
      <c r="Q47" s="384"/>
      <c r="R47" s="384"/>
      <c r="S47" s="384"/>
      <c r="T47" s="384"/>
      <c r="U47" s="384"/>
      <c r="V47" s="384"/>
      <c r="W47" s="384"/>
      <c r="X47" s="384"/>
      <c r="Y47" s="384"/>
      <c r="Z47" s="384"/>
      <c r="AA47" s="384"/>
      <c r="AB47" s="384"/>
      <c r="AC47" s="384"/>
      <c r="AD47" s="384"/>
      <c r="AE47" s="384"/>
      <c r="AF47" s="384"/>
      <c r="AG47" s="384"/>
      <c r="AH47" s="384"/>
      <c r="AI47" s="384"/>
      <c r="AJ47" s="384"/>
      <c r="AK47" s="384"/>
      <c r="AL47" s="384"/>
      <c r="AM47" s="384"/>
      <c r="AN47" s="384"/>
      <c r="AO47" s="384"/>
      <c r="AP47" s="384"/>
      <c r="AQ47" s="384"/>
      <c r="AR47" s="384"/>
      <c r="AS47" s="384"/>
      <c r="AT47" s="384"/>
      <c r="AU47" s="384"/>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4"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6"/>
    </row>
    <row r="5" spans="1:7" ht="23.25" customHeight="1">
      <c r="A5" s="435" t="str">
        <f>HYPERLINK("http://cdb.beauce.free.fr/file/telechargement/Notice Feuille de match.htm","Notice d'utilisation des feuilles de match")</f>
        <v>Notice d'utilisation des feuilles de match</v>
      </c>
      <c r="B5" s="436"/>
      <c r="C5" s="436"/>
      <c r="D5" s="436"/>
      <c r="E5" s="436"/>
      <c r="F5" s="436"/>
      <c r="G5" s="436"/>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6"/>
  <sheetViews>
    <sheetView workbookViewId="0" topLeftCell="A1">
      <selection activeCell="A1" sqref="A1"/>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4" t="s">
        <v>23</v>
      </c>
      <c r="B1" s="104" t="s">
        <v>21</v>
      </c>
      <c r="C1" s="104"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167" t="s">
        <v>535</v>
      </c>
      <c r="B73" s="168">
        <v>0</v>
      </c>
      <c r="C73" s="167" t="s">
        <v>178</v>
      </c>
    </row>
    <row r="74" spans="1:3" ht="17.25" thickBot="1" thickTop="1">
      <c r="A74" s="49" t="s">
        <v>331</v>
      </c>
      <c r="B74" s="47" t="s">
        <v>240</v>
      </c>
      <c r="C74" s="48" t="s">
        <v>234</v>
      </c>
    </row>
    <row r="75" spans="1:3" ht="17.25" thickBot="1" thickTop="1">
      <c r="A75" s="49" t="s">
        <v>332</v>
      </c>
      <c r="B75" s="47" t="s">
        <v>72</v>
      </c>
      <c r="C75" s="48" t="s">
        <v>56</v>
      </c>
    </row>
    <row r="76" spans="1:3" ht="17.25" thickBot="1" thickTop="1">
      <c r="A76" s="49" t="s">
        <v>333</v>
      </c>
      <c r="B76" s="47" t="s">
        <v>33</v>
      </c>
      <c r="C76" s="48" t="s">
        <v>25</v>
      </c>
    </row>
    <row r="77" spans="1:3" ht="17.25" thickBot="1" thickTop="1">
      <c r="A77" s="46" t="s">
        <v>334</v>
      </c>
      <c r="B77" s="44" t="s">
        <v>121</v>
      </c>
      <c r="C77" s="45" t="s">
        <v>18</v>
      </c>
    </row>
    <row r="78" spans="1:3" ht="17.25" thickBot="1" thickTop="1">
      <c r="A78" s="49" t="s">
        <v>335</v>
      </c>
      <c r="B78" s="47" t="s">
        <v>122</v>
      </c>
      <c r="C78" s="48" t="s">
        <v>18</v>
      </c>
    </row>
    <row r="79" spans="1:3" ht="17.25" thickBot="1" thickTop="1">
      <c r="A79" s="46" t="s">
        <v>336</v>
      </c>
      <c r="B79" s="44" t="s">
        <v>73</v>
      </c>
      <c r="C79" s="45" t="s">
        <v>56</v>
      </c>
    </row>
    <row r="80" spans="1:3" ht="17.25" thickBot="1" thickTop="1">
      <c r="A80" s="46" t="s">
        <v>337</v>
      </c>
      <c r="B80" s="44" t="s">
        <v>241</v>
      </c>
      <c r="C80" s="45" t="s">
        <v>234</v>
      </c>
    </row>
    <row r="81" spans="1:3" ht="17.25" thickBot="1" thickTop="1">
      <c r="A81" s="49" t="s">
        <v>338</v>
      </c>
      <c r="B81" s="47" t="s">
        <v>221</v>
      </c>
      <c r="C81" s="48" t="s">
        <v>215</v>
      </c>
    </row>
    <row r="82" spans="1:3" ht="17.25" thickBot="1" thickTop="1">
      <c r="A82" s="46" t="s">
        <v>339</v>
      </c>
      <c r="B82" s="44" t="s">
        <v>153</v>
      </c>
      <c r="C82" s="45" t="s">
        <v>140</v>
      </c>
    </row>
    <row r="83" spans="1:3" ht="17.25" thickBot="1" thickTop="1">
      <c r="A83" s="49" t="s">
        <v>340</v>
      </c>
      <c r="B83" s="47" t="s">
        <v>242</v>
      </c>
      <c r="C83" s="48" t="s">
        <v>234</v>
      </c>
    </row>
    <row r="84" spans="1:3" ht="17.25" thickBot="1" thickTop="1">
      <c r="A84" s="49" t="s">
        <v>341</v>
      </c>
      <c r="B84" s="47" t="s">
        <v>184</v>
      </c>
      <c r="C84" s="48" t="s">
        <v>178</v>
      </c>
    </row>
    <row r="85" spans="1:3" ht="17.25" thickBot="1" thickTop="1">
      <c r="A85" s="46" t="s">
        <v>342</v>
      </c>
      <c r="B85" s="44" t="s">
        <v>123</v>
      </c>
      <c r="C85" s="45" t="s">
        <v>18</v>
      </c>
    </row>
    <row r="86" spans="1:3" ht="17.25" thickBot="1" thickTop="1">
      <c r="A86" s="46" t="s">
        <v>343</v>
      </c>
      <c r="B86" s="44" t="s">
        <v>34</v>
      </c>
      <c r="C86" s="45" t="s">
        <v>25</v>
      </c>
    </row>
    <row r="87" spans="1:3" ht="17.25" thickBot="1" thickTop="1">
      <c r="A87" s="49" t="s">
        <v>344</v>
      </c>
      <c r="B87" s="47" t="s">
        <v>35</v>
      </c>
      <c r="C87" s="48" t="s">
        <v>25</v>
      </c>
    </row>
    <row r="88" spans="1:3" ht="17.25" thickBot="1" thickTop="1">
      <c r="A88" s="46" t="s">
        <v>345</v>
      </c>
      <c r="B88" s="44" t="s">
        <v>222</v>
      </c>
      <c r="C88" s="45" t="s">
        <v>215</v>
      </c>
    </row>
    <row r="89" spans="1:3" ht="17.25" thickBot="1" thickTop="1">
      <c r="A89" s="49" t="s">
        <v>346</v>
      </c>
      <c r="B89" s="47" t="s">
        <v>74</v>
      </c>
      <c r="C89" s="48" t="s">
        <v>56</v>
      </c>
    </row>
    <row r="90" spans="1:3" ht="17.25" thickBot="1" thickTop="1">
      <c r="A90" s="46" t="s">
        <v>347</v>
      </c>
      <c r="B90" s="44" t="s">
        <v>243</v>
      </c>
      <c r="C90" s="45" t="s">
        <v>234</v>
      </c>
    </row>
    <row r="91" spans="1:3" ht="17.25" thickBot="1" thickTop="1">
      <c r="A91" s="49" t="s">
        <v>348</v>
      </c>
      <c r="B91" s="47" t="s">
        <v>244</v>
      </c>
      <c r="C91" s="48" t="s">
        <v>234</v>
      </c>
    </row>
    <row r="92" spans="1:3" ht="17.25" thickBot="1" thickTop="1">
      <c r="A92" s="49" t="s">
        <v>349</v>
      </c>
      <c r="B92" s="47" t="s">
        <v>202</v>
      </c>
      <c r="C92" s="48" t="s">
        <v>199</v>
      </c>
    </row>
    <row r="93" spans="1:3" ht="17.25" thickBot="1" thickTop="1">
      <c r="A93" s="49" t="s">
        <v>350</v>
      </c>
      <c r="B93" s="47" t="s">
        <v>223</v>
      </c>
      <c r="C93" s="48" t="s">
        <v>215</v>
      </c>
    </row>
    <row r="94" spans="1:3" ht="17.25" thickBot="1" thickTop="1">
      <c r="A94" s="46" t="s">
        <v>351</v>
      </c>
      <c r="B94" s="44" t="s">
        <v>185</v>
      </c>
      <c r="C94" s="45" t="s">
        <v>178</v>
      </c>
    </row>
    <row r="95" spans="1:3" ht="17.25" thickBot="1" thickTop="1">
      <c r="A95" s="46" t="s">
        <v>505</v>
      </c>
      <c r="B95" s="44" t="s">
        <v>245</v>
      </c>
      <c r="C95" s="45" t="s">
        <v>234</v>
      </c>
    </row>
    <row r="96" spans="1:3" ht="17.25" thickBot="1" thickTop="1">
      <c r="A96" s="49" t="s">
        <v>352</v>
      </c>
      <c r="B96" s="47" t="s">
        <v>154</v>
      </c>
      <c r="C96" s="48" t="s">
        <v>140</v>
      </c>
    </row>
    <row r="97" spans="1:3" ht="17.25" thickBot="1" thickTop="1">
      <c r="A97" s="49" t="s">
        <v>353</v>
      </c>
      <c r="B97" s="47" t="s">
        <v>186</v>
      </c>
      <c r="C97" s="48" t="s">
        <v>178</v>
      </c>
    </row>
    <row r="98" spans="1:3" ht="17.25" thickBot="1" thickTop="1">
      <c r="A98" s="46" t="s">
        <v>354</v>
      </c>
      <c r="B98" s="44" t="s">
        <v>36</v>
      </c>
      <c r="C98" s="45" t="s">
        <v>25</v>
      </c>
    </row>
    <row r="99" spans="1:3" ht="17.25" thickBot="1" thickTop="1">
      <c r="A99" s="46" t="s">
        <v>355</v>
      </c>
      <c r="B99" s="44" t="s">
        <v>75</v>
      </c>
      <c r="C99" s="45" t="s">
        <v>56</v>
      </c>
    </row>
    <row r="100" spans="1:3" ht="17.25" thickBot="1" thickTop="1">
      <c r="A100" s="46" t="s">
        <v>356</v>
      </c>
      <c r="B100" s="44" t="s">
        <v>187</v>
      </c>
      <c r="C100" s="45" t="s">
        <v>178</v>
      </c>
    </row>
    <row r="101" spans="1:3" ht="17.25" thickBot="1" thickTop="1">
      <c r="A101" s="49" t="s">
        <v>357</v>
      </c>
      <c r="B101" s="47" t="s">
        <v>188</v>
      </c>
      <c r="C101" s="48" t="s">
        <v>178</v>
      </c>
    </row>
    <row r="102" spans="1:3" ht="17.25" thickBot="1" thickTop="1">
      <c r="A102" s="49" t="s">
        <v>358</v>
      </c>
      <c r="B102" s="47" t="s">
        <v>76</v>
      </c>
      <c r="C102" s="48" t="s">
        <v>56</v>
      </c>
    </row>
    <row r="103" spans="1:3" ht="17.25" thickBot="1" thickTop="1">
      <c r="A103" s="46" t="s">
        <v>506</v>
      </c>
      <c r="B103" s="44" t="s">
        <v>189</v>
      </c>
      <c r="C103" s="45" t="s">
        <v>178</v>
      </c>
    </row>
    <row r="104" spans="1:3" ht="17.25" thickBot="1" thickTop="1">
      <c r="A104" s="46" t="s">
        <v>359</v>
      </c>
      <c r="B104" s="44" t="s">
        <v>77</v>
      </c>
      <c r="C104" s="45" t="s">
        <v>56</v>
      </c>
    </row>
    <row r="105" spans="1:3" ht="17.25" thickBot="1" thickTop="1">
      <c r="A105" s="49" t="s">
        <v>360</v>
      </c>
      <c r="B105" s="47" t="s">
        <v>78</v>
      </c>
      <c r="C105" s="48" t="s">
        <v>56</v>
      </c>
    </row>
    <row r="106" spans="1:3" ht="17.25" thickBot="1" thickTop="1">
      <c r="A106" s="49" t="s">
        <v>361</v>
      </c>
      <c r="B106" s="47" t="s">
        <v>246</v>
      </c>
      <c r="C106" s="48" t="s">
        <v>234</v>
      </c>
    </row>
    <row r="107" spans="1:3" ht="17.25" thickBot="1" thickTop="1">
      <c r="A107" s="49" t="s">
        <v>362</v>
      </c>
      <c r="B107" s="47" t="s">
        <v>37</v>
      </c>
      <c r="C107" s="48" t="s">
        <v>25</v>
      </c>
    </row>
    <row r="108" spans="1:3" ht="17.25" thickBot="1" thickTop="1">
      <c r="A108" s="46" t="s">
        <v>363</v>
      </c>
      <c r="B108" s="44" t="s">
        <v>38</v>
      </c>
      <c r="C108" s="45" t="s">
        <v>25</v>
      </c>
    </row>
    <row r="109" spans="1:3" ht="17.25" thickBot="1" thickTop="1">
      <c r="A109" s="167" t="s">
        <v>534</v>
      </c>
      <c r="B109" s="168">
        <v>0</v>
      </c>
      <c r="C109" s="167" t="s">
        <v>215</v>
      </c>
    </row>
    <row r="110" spans="1:3" ht="17.25" thickBot="1" thickTop="1">
      <c r="A110" s="49" t="s">
        <v>364</v>
      </c>
      <c r="B110" s="47" t="s">
        <v>124</v>
      </c>
      <c r="C110" s="48" t="s">
        <v>18</v>
      </c>
    </row>
    <row r="111" spans="1:3" s="136" customFormat="1" ht="17.25" thickBot="1" thickTop="1">
      <c r="A111" s="46" t="s">
        <v>507</v>
      </c>
      <c r="B111" s="44" t="s">
        <v>247</v>
      </c>
      <c r="C111" s="45" t="s">
        <v>234</v>
      </c>
    </row>
    <row r="112" spans="1:3" ht="17.25" thickBot="1" thickTop="1">
      <c r="A112" s="46" t="s">
        <v>365</v>
      </c>
      <c r="B112" s="44" t="s">
        <v>172</v>
      </c>
      <c r="C112" s="45" t="s">
        <v>167</v>
      </c>
    </row>
    <row r="113" spans="1:3" ht="17.25" thickBot="1" thickTop="1">
      <c r="A113" s="140" t="s">
        <v>518</v>
      </c>
      <c r="B113" s="138">
        <v>1018865</v>
      </c>
      <c r="C113" s="137" t="s">
        <v>522</v>
      </c>
    </row>
    <row r="114" spans="1:3" ht="17.25" thickBot="1" thickTop="1">
      <c r="A114" s="46" t="s">
        <v>366</v>
      </c>
      <c r="B114" s="44" t="s">
        <v>79</v>
      </c>
      <c r="C114" s="45" t="s">
        <v>56</v>
      </c>
    </row>
    <row r="115" spans="1:3" ht="17.25" thickBot="1" thickTop="1">
      <c r="A115" s="49" t="s">
        <v>367</v>
      </c>
      <c r="B115" s="47" t="s">
        <v>173</v>
      </c>
      <c r="C115" s="48" t="s">
        <v>167</v>
      </c>
    </row>
    <row r="116" spans="1:3" ht="17.25" thickBot="1" thickTop="1">
      <c r="A116" s="49" t="s">
        <v>368</v>
      </c>
      <c r="B116" s="47" t="s">
        <v>190</v>
      </c>
      <c r="C116" s="48" t="s">
        <v>178</v>
      </c>
    </row>
    <row r="117" spans="1:3" ht="17.25" thickBot="1" thickTop="1">
      <c r="A117" s="46" t="s">
        <v>369</v>
      </c>
      <c r="B117" s="44" t="s">
        <v>155</v>
      </c>
      <c r="C117" s="45" t="s">
        <v>140</v>
      </c>
    </row>
    <row r="118" spans="1:3" ht="17.25" thickBot="1" thickTop="1">
      <c r="A118" s="49" t="s">
        <v>370</v>
      </c>
      <c r="B118" s="47" t="s">
        <v>80</v>
      </c>
      <c r="C118" s="48" t="s">
        <v>56</v>
      </c>
    </row>
    <row r="119" spans="1:3" ht="17.25" thickBot="1" thickTop="1">
      <c r="A119" s="46" t="s">
        <v>371</v>
      </c>
      <c r="B119" s="44" t="s">
        <v>81</v>
      </c>
      <c r="C119" s="45" t="s">
        <v>56</v>
      </c>
    </row>
    <row r="120" spans="1:3" ht="17.25" thickBot="1" thickTop="1">
      <c r="A120" s="49" t="s">
        <v>372</v>
      </c>
      <c r="B120" s="47" t="s">
        <v>248</v>
      </c>
      <c r="C120" s="48" t="s">
        <v>234</v>
      </c>
    </row>
    <row r="121" spans="1:3" ht="17.25" thickBot="1" thickTop="1">
      <c r="A121" s="46" t="s">
        <v>508</v>
      </c>
      <c r="B121" s="44" t="s">
        <v>191</v>
      </c>
      <c r="C121" s="45" t="s">
        <v>178</v>
      </c>
    </row>
    <row r="122" spans="1:3" ht="17.25" thickBot="1" thickTop="1">
      <c r="A122" s="46" t="s">
        <v>373</v>
      </c>
      <c r="B122" s="44" t="s">
        <v>224</v>
      </c>
      <c r="C122" s="45" t="s">
        <v>215</v>
      </c>
    </row>
    <row r="123" spans="1:3" ht="17.25" thickBot="1" thickTop="1">
      <c r="A123" s="49" t="s">
        <v>374</v>
      </c>
      <c r="B123" s="47" t="s">
        <v>82</v>
      </c>
      <c r="C123" s="48" t="s">
        <v>56</v>
      </c>
    </row>
    <row r="124" spans="1:3" ht="17.25" thickBot="1" thickTop="1">
      <c r="A124" s="46" t="s">
        <v>375</v>
      </c>
      <c r="B124" s="44" t="s">
        <v>83</v>
      </c>
      <c r="C124" s="45" t="s">
        <v>56</v>
      </c>
    </row>
    <row r="125" spans="1:3" ht="17.25" thickBot="1" thickTop="1">
      <c r="A125" s="46" t="s">
        <v>509</v>
      </c>
      <c r="B125" s="44" t="s">
        <v>125</v>
      </c>
      <c r="C125" s="45" t="s">
        <v>18</v>
      </c>
    </row>
    <row r="126" spans="1:3" ht="17.25" thickBot="1" thickTop="1">
      <c r="A126" s="46" t="s">
        <v>510</v>
      </c>
      <c r="B126" s="44" t="s">
        <v>249</v>
      </c>
      <c r="C126" s="45" t="s">
        <v>234</v>
      </c>
    </row>
    <row r="127" spans="1:3" ht="17.25" thickBot="1" thickTop="1">
      <c r="A127" s="49" t="s">
        <v>377</v>
      </c>
      <c r="B127" s="47" t="s">
        <v>84</v>
      </c>
      <c r="C127" s="48" t="s">
        <v>56</v>
      </c>
    </row>
    <row r="128" spans="1:3" ht="17.25" thickBot="1" thickTop="1">
      <c r="A128" s="49" t="s">
        <v>376</v>
      </c>
      <c r="B128" s="47" t="s">
        <v>55</v>
      </c>
      <c r="C128" s="48" t="s">
        <v>56</v>
      </c>
    </row>
    <row r="129" spans="1:3" ht="17.25" thickBot="1" thickTop="1">
      <c r="A129" s="46" t="s">
        <v>378</v>
      </c>
      <c r="B129" s="44" t="s">
        <v>85</v>
      </c>
      <c r="C129" s="45" t="s">
        <v>56</v>
      </c>
    </row>
    <row r="130" spans="1:3" ht="17.25" thickBot="1" thickTop="1">
      <c r="A130" s="49" t="s">
        <v>493</v>
      </c>
      <c r="B130" s="47" t="s">
        <v>86</v>
      </c>
      <c r="C130" s="48" t="s">
        <v>56</v>
      </c>
    </row>
    <row r="131" spans="1:3" ht="17.25" thickBot="1" thickTop="1">
      <c r="A131" s="49" t="s">
        <v>379</v>
      </c>
      <c r="B131" s="47" t="s">
        <v>39</v>
      </c>
      <c r="C131" s="48" t="s">
        <v>25</v>
      </c>
    </row>
    <row r="132" spans="1:3" ht="17.25" thickBot="1" thickTop="1">
      <c r="A132" s="49" t="s">
        <v>380</v>
      </c>
      <c r="B132" s="47" t="s">
        <v>192</v>
      </c>
      <c r="C132" s="48" t="s">
        <v>178</v>
      </c>
    </row>
    <row r="133" spans="1:3" ht="17.25" thickBot="1" thickTop="1">
      <c r="A133" s="49" t="s">
        <v>381</v>
      </c>
      <c r="B133" s="47" t="s">
        <v>126</v>
      </c>
      <c r="C133" s="48" t="s">
        <v>18</v>
      </c>
    </row>
    <row r="134" spans="1:3" ht="17.25" thickBot="1" thickTop="1">
      <c r="A134" s="139" t="s">
        <v>519</v>
      </c>
      <c r="B134" s="138" t="s">
        <v>520</v>
      </c>
      <c r="C134" s="137" t="s">
        <v>521</v>
      </c>
    </row>
    <row r="135" spans="1:3" ht="17.25" thickBot="1" thickTop="1">
      <c r="A135" s="46" t="s">
        <v>382</v>
      </c>
      <c r="B135" s="44" t="s">
        <v>40</v>
      </c>
      <c r="C135" s="45" t="s">
        <v>25</v>
      </c>
    </row>
    <row r="136" spans="1:3" ht="17.25" thickBot="1" thickTop="1">
      <c r="A136" s="49" t="s">
        <v>512</v>
      </c>
      <c r="B136" s="47" t="s">
        <v>250</v>
      </c>
      <c r="C136" s="48" t="s">
        <v>234</v>
      </c>
    </row>
    <row r="137" spans="1:3" ht="17.25" thickBot="1" thickTop="1">
      <c r="A137" s="46" t="s">
        <v>511</v>
      </c>
      <c r="B137" s="44" t="s">
        <v>127</v>
      </c>
      <c r="C137" s="45" t="s">
        <v>18</v>
      </c>
    </row>
    <row r="138" spans="1:3" ht="17.25" thickBot="1" thickTop="1">
      <c r="A138" s="49" t="s">
        <v>383</v>
      </c>
      <c r="B138" s="47" t="s">
        <v>41</v>
      </c>
      <c r="C138" s="48" t="s">
        <v>25</v>
      </c>
    </row>
    <row r="139" spans="1:3" ht="17.25" thickBot="1" thickTop="1">
      <c r="A139" s="46" t="s">
        <v>384</v>
      </c>
      <c r="B139" s="44" t="s">
        <v>203</v>
      </c>
      <c r="C139" s="45" t="s">
        <v>199</v>
      </c>
    </row>
    <row r="140" spans="1:3" ht="17.25" thickBot="1" thickTop="1">
      <c r="A140" s="46" t="s">
        <v>385</v>
      </c>
      <c r="B140" s="44" t="s">
        <v>251</v>
      </c>
      <c r="C140" s="45" t="s">
        <v>234</v>
      </c>
    </row>
    <row r="141" spans="1:3" ht="17.25" thickBot="1" thickTop="1">
      <c r="A141" s="49" t="s">
        <v>386</v>
      </c>
      <c r="B141" s="47" t="s">
        <v>252</v>
      </c>
      <c r="C141" s="48" t="s">
        <v>234</v>
      </c>
    </row>
    <row r="142" spans="1:3" ht="17.25" thickBot="1" thickTop="1">
      <c r="A142" s="46" t="s">
        <v>387</v>
      </c>
      <c r="B142" s="44" t="s">
        <v>87</v>
      </c>
      <c r="C142" s="45" t="s">
        <v>56</v>
      </c>
    </row>
    <row r="143" spans="1:3" ht="17.25" thickBot="1" thickTop="1">
      <c r="A143" s="49" t="s">
        <v>389</v>
      </c>
      <c r="B143" s="47" t="s">
        <v>88</v>
      </c>
      <c r="C143" s="48" t="s">
        <v>56</v>
      </c>
    </row>
    <row r="144" spans="1:3" ht="17.25" thickBot="1" thickTop="1">
      <c r="A144" s="46" t="s">
        <v>388</v>
      </c>
      <c r="B144" s="44" t="s">
        <v>42</v>
      </c>
      <c r="C144" s="45" t="s">
        <v>25</v>
      </c>
    </row>
    <row r="145" spans="1:3" ht="17.25" thickBot="1" thickTop="1">
      <c r="A145" s="49" t="s">
        <v>390</v>
      </c>
      <c r="B145" s="47" t="s">
        <v>204</v>
      </c>
      <c r="C145" s="48" t="s">
        <v>167</v>
      </c>
    </row>
    <row r="146" spans="1:3" ht="17.25" thickBot="1" thickTop="1">
      <c r="A146" s="46" t="s">
        <v>513</v>
      </c>
      <c r="B146" s="44" t="s">
        <v>205</v>
      </c>
      <c r="C146" s="45" t="s">
        <v>167</v>
      </c>
    </row>
    <row r="147" spans="1:3" ht="17.25" thickBot="1" thickTop="1">
      <c r="A147" s="46" t="s">
        <v>479</v>
      </c>
      <c r="B147" s="44" t="s">
        <v>174</v>
      </c>
      <c r="C147" s="45" t="s">
        <v>167</v>
      </c>
    </row>
    <row r="148" spans="1:3" ht="17.25" thickBot="1" thickTop="1">
      <c r="A148" s="46" t="s">
        <v>494</v>
      </c>
      <c r="B148" s="44" t="s">
        <v>89</v>
      </c>
      <c r="C148" s="45" t="s">
        <v>56</v>
      </c>
    </row>
    <row r="149" spans="1:3" ht="17.25" thickBot="1" thickTop="1">
      <c r="A149" s="49" t="s">
        <v>391</v>
      </c>
      <c r="B149" s="47" t="s">
        <v>156</v>
      </c>
      <c r="C149" s="48" t="s">
        <v>140</v>
      </c>
    </row>
    <row r="150" spans="1:3" ht="17.25" thickBot="1" thickTop="1">
      <c r="A150" s="46" t="s">
        <v>392</v>
      </c>
      <c r="B150" s="44" t="s">
        <v>253</v>
      </c>
      <c r="C150" s="45" t="s">
        <v>234</v>
      </c>
    </row>
    <row r="151" spans="1:3" ht="17.25" thickBot="1" thickTop="1">
      <c r="A151" s="49" t="s">
        <v>393</v>
      </c>
      <c r="B151" s="47" t="s">
        <v>254</v>
      </c>
      <c r="C151" s="48" t="s">
        <v>234</v>
      </c>
    </row>
    <row r="152" spans="1:3" ht="17.25" thickBot="1" thickTop="1">
      <c r="A152" s="49" t="s">
        <v>394</v>
      </c>
      <c r="B152" s="47" t="s">
        <v>43</v>
      </c>
      <c r="C152" s="48" t="s">
        <v>25</v>
      </c>
    </row>
    <row r="153" spans="1:3" ht="17.25" thickBot="1" thickTop="1">
      <c r="A153" s="46" t="s">
        <v>395</v>
      </c>
      <c r="B153" s="44" t="s">
        <v>255</v>
      </c>
      <c r="C153" s="45" t="s">
        <v>234</v>
      </c>
    </row>
    <row r="154" spans="1:3" ht="17.25" thickBot="1" thickTop="1">
      <c r="A154" s="46" t="s">
        <v>396</v>
      </c>
      <c r="B154" s="44" t="s">
        <v>157</v>
      </c>
      <c r="C154" s="45" t="s">
        <v>140</v>
      </c>
    </row>
    <row r="155" spans="1:3" ht="17.25" thickBot="1" thickTop="1">
      <c r="A155" s="49" t="s">
        <v>397</v>
      </c>
      <c r="B155" s="47" t="s">
        <v>90</v>
      </c>
      <c r="C155" s="48" t="s">
        <v>56</v>
      </c>
    </row>
    <row r="156" spans="1:3" ht="17.25" thickBot="1" thickTop="1">
      <c r="A156" s="46" t="s">
        <v>398</v>
      </c>
      <c r="B156" s="44" t="s">
        <v>91</v>
      </c>
      <c r="C156" s="45" t="s">
        <v>56</v>
      </c>
    </row>
    <row r="157" spans="1:3" ht="17.25" thickBot="1" thickTop="1">
      <c r="A157" s="49" t="s">
        <v>399</v>
      </c>
      <c r="B157" s="47" t="s">
        <v>92</v>
      </c>
      <c r="C157" s="48" t="s">
        <v>56</v>
      </c>
    </row>
    <row r="158" spans="1:3" ht="17.25" thickBot="1" thickTop="1">
      <c r="A158" s="49" t="s">
        <v>495</v>
      </c>
      <c r="B158" s="47" t="s">
        <v>128</v>
      </c>
      <c r="C158" s="48" t="s">
        <v>18</v>
      </c>
    </row>
    <row r="159" spans="1:3" ht="17.25" thickBot="1" thickTop="1">
      <c r="A159" s="49" t="s">
        <v>400</v>
      </c>
      <c r="B159" s="47" t="s">
        <v>256</v>
      </c>
      <c r="C159" s="48" t="s">
        <v>234</v>
      </c>
    </row>
    <row r="160" spans="1:3" ht="17.25" thickBot="1" thickTop="1">
      <c r="A160" s="49" t="s">
        <v>401</v>
      </c>
      <c r="B160" s="47" t="s">
        <v>225</v>
      </c>
      <c r="C160" s="48" t="s">
        <v>215</v>
      </c>
    </row>
    <row r="161" spans="1:3" ht="17.25" thickBot="1" thickTop="1">
      <c r="A161" s="49" t="s">
        <v>402</v>
      </c>
      <c r="B161" s="47" t="s">
        <v>158</v>
      </c>
      <c r="C161" s="48" t="s">
        <v>140</v>
      </c>
    </row>
    <row r="162" spans="1:3" ht="17.25" thickBot="1" thickTop="1">
      <c r="A162" s="46" t="s">
        <v>403</v>
      </c>
      <c r="B162" s="44" t="s">
        <v>226</v>
      </c>
      <c r="C162" s="45" t="s">
        <v>215</v>
      </c>
    </row>
    <row r="163" spans="1:3" ht="17.25" thickBot="1" thickTop="1">
      <c r="A163" s="49" t="s">
        <v>404</v>
      </c>
      <c r="B163" s="47" t="s">
        <v>227</v>
      </c>
      <c r="C163" s="48" t="s">
        <v>215</v>
      </c>
    </row>
    <row r="164" spans="1:3" ht="17.25" thickBot="1" thickTop="1">
      <c r="A164" s="46" t="s">
        <v>405</v>
      </c>
      <c r="B164" s="44" t="s">
        <v>44</v>
      </c>
      <c r="C164" s="45" t="s">
        <v>25</v>
      </c>
    </row>
    <row r="165" spans="1:3" ht="17.25" thickBot="1" thickTop="1">
      <c r="A165" s="46" t="s">
        <v>406</v>
      </c>
      <c r="B165" s="44" t="s">
        <v>159</v>
      </c>
      <c r="C165" s="45" t="s">
        <v>140</v>
      </c>
    </row>
    <row r="166" spans="1:3" ht="17.25" thickBot="1" thickTop="1">
      <c r="A166" s="46" t="s">
        <v>407</v>
      </c>
      <c r="B166" s="44" t="s">
        <v>193</v>
      </c>
      <c r="C166" s="45" t="s">
        <v>178</v>
      </c>
    </row>
    <row r="167" spans="1:3" ht="17.25" thickBot="1" thickTop="1">
      <c r="A167" s="46" t="s">
        <v>408</v>
      </c>
      <c r="B167" s="44" t="s">
        <v>257</v>
      </c>
      <c r="C167" s="45" t="s">
        <v>234</v>
      </c>
    </row>
    <row r="168" spans="1:3" ht="17.25" thickBot="1" thickTop="1">
      <c r="A168" s="49" t="s">
        <v>409</v>
      </c>
      <c r="B168" s="47" t="s">
        <v>160</v>
      </c>
      <c r="C168" s="48" t="s">
        <v>140</v>
      </c>
    </row>
    <row r="169" spans="1:3" ht="17.25" thickBot="1" thickTop="1">
      <c r="A169" s="49" t="s">
        <v>410</v>
      </c>
      <c r="B169" s="47" t="s">
        <v>206</v>
      </c>
      <c r="C169" s="48" t="s">
        <v>199</v>
      </c>
    </row>
    <row r="170" spans="1:3" ht="17.25" thickBot="1" thickTop="1">
      <c r="A170" s="49" t="s">
        <v>411</v>
      </c>
      <c r="B170" s="47" t="s">
        <v>258</v>
      </c>
      <c r="C170" s="48" t="s">
        <v>234</v>
      </c>
    </row>
    <row r="171" spans="1:3" ht="17.25" thickBot="1" thickTop="1">
      <c r="A171" s="49" t="s">
        <v>412</v>
      </c>
      <c r="B171" s="47" t="s">
        <v>194</v>
      </c>
      <c r="C171" s="48" t="s">
        <v>178</v>
      </c>
    </row>
    <row r="172" spans="1:3" ht="17.25" thickBot="1" thickTop="1">
      <c r="A172" s="46" t="s">
        <v>514</v>
      </c>
      <c r="B172" s="44" t="s">
        <v>195</v>
      </c>
      <c r="C172" s="45" t="s">
        <v>178</v>
      </c>
    </row>
    <row r="173" spans="1:3" ht="17.25" thickBot="1" thickTop="1">
      <c r="A173" s="46" t="s">
        <v>413</v>
      </c>
      <c r="B173" s="44" t="s">
        <v>129</v>
      </c>
      <c r="C173" s="45" t="s">
        <v>18</v>
      </c>
    </row>
    <row r="174" spans="1:3" ht="17.25" thickBot="1" thickTop="1">
      <c r="A174" s="49" t="s">
        <v>414</v>
      </c>
      <c r="B174" s="47" t="s">
        <v>45</v>
      </c>
      <c r="C174" s="48" t="s">
        <v>25</v>
      </c>
    </row>
    <row r="175" spans="1:3" ht="17.25" thickBot="1" thickTop="1">
      <c r="A175" s="46" t="s">
        <v>415</v>
      </c>
      <c r="B175" s="44" t="s">
        <v>46</v>
      </c>
      <c r="C175" s="45" t="s">
        <v>25</v>
      </c>
    </row>
    <row r="176" spans="1:3" ht="17.25" thickBot="1" thickTop="1">
      <c r="A176" s="49" t="s">
        <v>416</v>
      </c>
      <c r="B176" s="47" t="s">
        <v>47</v>
      </c>
      <c r="C176" s="48" t="s">
        <v>25</v>
      </c>
    </row>
    <row r="177" spans="1:3" ht="17.25" thickBot="1" thickTop="1">
      <c r="A177" s="46" t="s">
        <v>417</v>
      </c>
      <c r="B177" s="44" t="s">
        <v>48</v>
      </c>
      <c r="C177" s="45" t="s">
        <v>25</v>
      </c>
    </row>
    <row r="178" spans="1:3" ht="17.25" thickBot="1" thickTop="1">
      <c r="A178" s="46" t="s">
        <v>418</v>
      </c>
      <c r="B178" s="44" t="s">
        <v>93</v>
      </c>
      <c r="C178" s="45" t="s">
        <v>56</v>
      </c>
    </row>
    <row r="179" spans="1:3" ht="17.25" thickBot="1" thickTop="1">
      <c r="A179" s="46" t="s">
        <v>419</v>
      </c>
      <c r="B179" s="44" t="s">
        <v>161</v>
      </c>
      <c r="C179" s="45" t="s">
        <v>140</v>
      </c>
    </row>
    <row r="180" spans="1:3" ht="17.25" thickBot="1" thickTop="1">
      <c r="A180" s="49" t="s">
        <v>420</v>
      </c>
      <c r="B180" s="47" t="s">
        <v>49</v>
      </c>
      <c r="C180" s="48" t="s">
        <v>25</v>
      </c>
    </row>
    <row r="181" spans="1:3" ht="17.25" thickBot="1" thickTop="1">
      <c r="A181" s="46" t="s">
        <v>421</v>
      </c>
      <c r="B181" s="44" t="s">
        <v>50</v>
      </c>
      <c r="C181" s="45" t="s">
        <v>25</v>
      </c>
    </row>
    <row r="182" spans="1:3" ht="17.25" thickBot="1" thickTop="1">
      <c r="A182" s="46" t="s">
        <v>422</v>
      </c>
      <c r="B182" s="44" t="s">
        <v>259</v>
      </c>
      <c r="C182" s="45" t="s">
        <v>234</v>
      </c>
    </row>
    <row r="183" spans="1:3" ht="17.25" thickBot="1" thickTop="1">
      <c r="A183" s="49" t="s">
        <v>423</v>
      </c>
      <c r="B183" s="47" t="s">
        <v>94</v>
      </c>
      <c r="C183" s="48" t="s">
        <v>56</v>
      </c>
    </row>
    <row r="184" spans="1:3" ht="17.25" thickBot="1" thickTop="1">
      <c r="A184" s="46" t="s">
        <v>424</v>
      </c>
      <c r="B184" s="44" t="s">
        <v>207</v>
      </c>
      <c r="C184" s="45" t="s">
        <v>167</v>
      </c>
    </row>
    <row r="185" spans="1:3" ht="17.25" thickBot="1" thickTop="1">
      <c r="A185" s="49" t="s">
        <v>425</v>
      </c>
      <c r="B185" s="47" t="s">
        <v>260</v>
      </c>
      <c r="C185" s="48" t="s">
        <v>234</v>
      </c>
    </row>
    <row r="186" spans="1:3" ht="17.25" thickBot="1" thickTop="1">
      <c r="A186" s="46" t="s">
        <v>426</v>
      </c>
      <c r="B186" s="44" t="s">
        <v>95</v>
      </c>
      <c r="C186" s="45" t="s">
        <v>56</v>
      </c>
    </row>
    <row r="187" spans="1:3" ht="17.25" thickBot="1" thickTop="1">
      <c r="A187" s="49" t="s">
        <v>427</v>
      </c>
      <c r="B187" s="47" t="s">
        <v>96</v>
      </c>
      <c r="C187" s="48" t="s">
        <v>56</v>
      </c>
    </row>
    <row r="188" spans="1:3" ht="17.25" thickBot="1" thickTop="1">
      <c r="A188" s="46" t="s">
        <v>428</v>
      </c>
      <c r="B188" s="44" t="s">
        <v>97</v>
      </c>
      <c r="C188" s="45" t="s">
        <v>56</v>
      </c>
    </row>
    <row r="189" spans="1:3" ht="17.25" thickBot="1" thickTop="1">
      <c r="A189" s="49" t="s">
        <v>429</v>
      </c>
      <c r="B189" s="47" t="s">
        <v>175</v>
      </c>
      <c r="C189" s="48" t="s">
        <v>167</v>
      </c>
    </row>
    <row r="190" spans="1:3" ht="17.25" thickBot="1" thickTop="1">
      <c r="A190" s="49" t="s">
        <v>496</v>
      </c>
      <c r="B190" s="47" t="s">
        <v>130</v>
      </c>
      <c r="C190" s="48" t="s">
        <v>18</v>
      </c>
    </row>
    <row r="191" spans="1:3" ht="17.25" thickBot="1" thickTop="1">
      <c r="A191" s="49" t="s">
        <v>430</v>
      </c>
      <c r="B191" s="47" t="s">
        <v>162</v>
      </c>
      <c r="C191" s="48" t="s">
        <v>140</v>
      </c>
    </row>
    <row r="192" spans="1:3" ht="17.25" thickBot="1" thickTop="1">
      <c r="A192" s="46" t="s">
        <v>431</v>
      </c>
      <c r="B192" s="44" t="s">
        <v>131</v>
      </c>
      <c r="C192" s="45" t="s">
        <v>18</v>
      </c>
    </row>
    <row r="193" spans="1:3" ht="17.25" thickBot="1" thickTop="1">
      <c r="A193" s="49" t="s">
        <v>432</v>
      </c>
      <c r="B193" s="47" t="s">
        <v>98</v>
      </c>
      <c r="C193" s="48" t="s">
        <v>56</v>
      </c>
    </row>
    <row r="194" spans="1:3" ht="17.25" thickBot="1" thickTop="1">
      <c r="A194" s="46" t="s">
        <v>433</v>
      </c>
      <c r="B194" s="44" t="s">
        <v>99</v>
      </c>
      <c r="C194" s="45" t="s">
        <v>56</v>
      </c>
    </row>
    <row r="195" spans="1:3" ht="17.25" thickBot="1" thickTop="1">
      <c r="A195" s="46" t="s">
        <v>434</v>
      </c>
      <c r="B195" s="44" t="s">
        <v>261</v>
      </c>
      <c r="C195" s="45" t="s">
        <v>234</v>
      </c>
    </row>
    <row r="196" spans="1:3" ht="17.25" thickBot="1" thickTop="1">
      <c r="A196" s="49" t="s">
        <v>435</v>
      </c>
      <c r="B196" s="47" t="s">
        <v>51</v>
      </c>
      <c r="C196" s="48" t="s">
        <v>25</v>
      </c>
    </row>
    <row r="197" spans="1:3" ht="17.25" thickBot="1" thickTop="1">
      <c r="A197" s="49" t="s">
        <v>481</v>
      </c>
      <c r="B197" s="47" t="s">
        <v>208</v>
      </c>
      <c r="C197" s="48" t="s">
        <v>199</v>
      </c>
    </row>
    <row r="198" spans="1:3" ht="17.25" thickBot="1" thickTop="1">
      <c r="A198" s="46" t="s">
        <v>436</v>
      </c>
      <c r="B198" s="44" t="s">
        <v>228</v>
      </c>
      <c r="C198" s="45" t="s">
        <v>215</v>
      </c>
    </row>
    <row r="199" spans="1:3" ht="17.25" thickBot="1" thickTop="1">
      <c r="A199" s="49" t="s">
        <v>437</v>
      </c>
      <c r="B199" s="47" t="s">
        <v>100</v>
      </c>
      <c r="C199" s="48" t="s">
        <v>56</v>
      </c>
    </row>
    <row r="200" spans="1:3" ht="17.25" thickBot="1" thickTop="1">
      <c r="A200" s="49" t="s">
        <v>438</v>
      </c>
      <c r="B200" s="47" t="s">
        <v>196</v>
      </c>
      <c r="C200" s="48" t="s">
        <v>178</v>
      </c>
    </row>
    <row r="201" spans="1:3" ht="17.25" thickBot="1" thickTop="1">
      <c r="A201" s="49" t="s">
        <v>439</v>
      </c>
      <c r="B201" s="47" t="s">
        <v>262</v>
      </c>
      <c r="C201" s="48" t="s">
        <v>234</v>
      </c>
    </row>
    <row r="202" spans="1:3" ht="17.25" thickBot="1" thickTop="1">
      <c r="A202" s="49" t="s">
        <v>440</v>
      </c>
      <c r="B202" s="47" t="s">
        <v>229</v>
      </c>
      <c r="C202" s="48" t="s">
        <v>215</v>
      </c>
    </row>
    <row r="203" spans="1:3" ht="17.25" thickBot="1" thickTop="1">
      <c r="A203" s="46" t="s">
        <v>441</v>
      </c>
      <c r="B203" s="44" t="s">
        <v>163</v>
      </c>
      <c r="C203" s="45" t="s">
        <v>140</v>
      </c>
    </row>
    <row r="204" spans="1:3" ht="17.25" thickBot="1" thickTop="1">
      <c r="A204" s="46" t="s">
        <v>442</v>
      </c>
      <c r="B204" s="44" t="s">
        <v>230</v>
      </c>
      <c r="C204" s="45" t="s">
        <v>215</v>
      </c>
    </row>
    <row r="205" spans="1:3" ht="17.25" thickBot="1" thickTop="1">
      <c r="A205" s="46" t="s">
        <v>443</v>
      </c>
      <c r="B205" s="44" t="s">
        <v>101</v>
      </c>
      <c r="C205" s="45" t="s">
        <v>56</v>
      </c>
    </row>
    <row r="206" spans="1:3" ht="17.25" thickBot="1" thickTop="1">
      <c r="A206" s="49" t="s">
        <v>444</v>
      </c>
      <c r="B206" s="47" t="s">
        <v>231</v>
      </c>
      <c r="C206" s="48" t="s">
        <v>215</v>
      </c>
    </row>
    <row r="207" spans="1:3" ht="17.25" thickBot="1" thickTop="1">
      <c r="A207" s="46" t="s">
        <v>445</v>
      </c>
      <c r="B207" s="44" t="s">
        <v>209</v>
      </c>
      <c r="C207" s="45" t="s">
        <v>199</v>
      </c>
    </row>
    <row r="208" spans="1:3" ht="17.25" thickBot="1" thickTop="1">
      <c r="A208" s="49" t="s">
        <v>446</v>
      </c>
      <c r="B208" s="47" t="s">
        <v>102</v>
      </c>
      <c r="C208" s="48" t="s">
        <v>56</v>
      </c>
    </row>
    <row r="209" spans="1:3" ht="17.25" thickBot="1" thickTop="1">
      <c r="A209" s="49" t="s">
        <v>447</v>
      </c>
      <c r="B209" s="47" t="s">
        <v>132</v>
      </c>
      <c r="C209" s="48" t="s">
        <v>167</v>
      </c>
    </row>
    <row r="210" spans="1:3" ht="17.25" thickBot="1" thickTop="1">
      <c r="A210" s="46" t="s">
        <v>448</v>
      </c>
      <c r="B210" s="44" t="s">
        <v>263</v>
      </c>
      <c r="C210" s="45" t="s">
        <v>234</v>
      </c>
    </row>
    <row r="211" spans="1:3" ht="17.25" thickBot="1" thickTop="1">
      <c r="A211" s="46" t="s">
        <v>497</v>
      </c>
      <c r="B211" s="44" t="s">
        <v>52</v>
      </c>
      <c r="C211" s="45" t="s">
        <v>25</v>
      </c>
    </row>
    <row r="212" spans="1:3" ht="17.25" thickBot="1" thickTop="1">
      <c r="A212" s="49" t="s">
        <v>449</v>
      </c>
      <c r="B212" s="47" t="s">
        <v>264</v>
      </c>
      <c r="C212" s="48" t="s">
        <v>234</v>
      </c>
    </row>
    <row r="213" spans="1:3" ht="17.25" thickBot="1" thickTop="1">
      <c r="A213" s="49" t="s">
        <v>450</v>
      </c>
      <c r="B213" s="47" t="s">
        <v>210</v>
      </c>
      <c r="C213" s="48" t="s">
        <v>199</v>
      </c>
    </row>
    <row r="214" spans="1:3" ht="17.25" thickBot="1" thickTop="1">
      <c r="A214" s="46" t="s">
        <v>498</v>
      </c>
      <c r="B214" s="44" t="s">
        <v>265</v>
      </c>
      <c r="C214" s="45" t="s">
        <v>234</v>
      </c>
    </row>
    <row r="215" spans="1:3" ht="17.25" thickBot="1" thickTop="1">
      <c r="A215" s="49" t="s">
        <v>451</v>
      </c>
      <c r="B215" s="47" t="s">
        <v>266</v>
      </c>
      <c r="C215" s="48" t="s">
        <v>234</v>
      </c>
    </row>
    <row r="216" spans="1:3" ht="17.25" thickBot="1" thickTop="1">
      <c r="A216" s="46" t="s">
        <v>452</v>
      </c>
      <c r="B216" s="44" t="s">
        <v>211</v>
      </c>
      <c r="C216" s="45" t="s">
        <v>199</v>
      </c>
    </row>
    <row r="217" spans="1:3" ht="17.25" thickBot="1" thickTop="1">
      <c r="A217" s="46" t="s">
        <v>453</v>
      </c>
      <c r="B217" s="44" t="s">
        <v>103</v>
      </c>
      <c r="C217" s="45" t="s">
        <v>56</v>
      </c>
    </row>
    <row r="218" spans="1:3" ht="17.25" thickBot="1" thickTop="1">
      <c r="A218" s="49" t="s">
        <v>454</v>
      </c>
      <c r="B218" s="47" t="s">
        <v>104</v>
      </c>
      <c r="C218" s="48" t="s">
        <v>56</v>
      </c>
    </row>
    <row r="219" spans="1:3" ht="17.25" thickBot="1" thickTop="1">
      <c r="A219" s="46" t="s">
        <v>455</v>
      </c>
      <c r="B219" s="44" t="s">
        <v>105</v>
      </c>
      <c r="C219" s="45" t="s">
        <v>56</v>
      </c>
    </row>
    <row r="220" spans="1:3" ht="17.25" thickBot="1" thickTop="1">
      <c r="A220" s="49" t="s">
        <v>456</v>
      </c>
      <c r="B220" s="47" t="s">
        <v>164</v>
      </c>
      <c r="C220" s="48" t="s">
        <v>140</v>
      </c>
    </row>
    <row r="221" spans="1:3" ht="17.25" thickBot="1" thickTop="1">
      <c r="A221" s="49" t="s">
        <v>457</v>
      </c>
      <c r="B221" s="47" t="s">
        <v>212</v>
      </c>
      <c r="C221" s="48" t="s">
        <v>199</v>
      </c>
    </row>
    <row r="222" spans="1:3" ht="17.25" thickBot="1" thickTop="1">
      <c r="A222" s="49" t="s">
        <v>458</v>
      </c>
      <c r="B222" s="47" t="s">
        <v>106</v>
      </c>
      <c r="C222" s="48" t="s">
        <v>56</v>
      </c>
    </row>
    <row r="223" spans="1:3" ht="17.25" thickBot="1" thickTop="1">
      <c r="A223" s="46" t="s">
        <v>459</v>
      </c>
      <c r="B223" s="44" t="s">
        <v>213</v>
      </c>
      <c r="C223" s="45" t="s">
        <v>56</v>
      </c>
    </row>
    <row r="224" spans="1:3" ht="17.25" thickBot="1" thickTop="1">
      <c r="A224" s="46" t="s">
        <v>460</v>
      </c>
      <c r="B224" s="44" t="s">
        <v>133</v>
      </c>
      <c r="C224" s="45" t="s">
        <v>18</v>
      </c>
    </row>
    <row r="225" spans="1:3" ht="17.25" thickBot="1" thickTop="1">
      <c r="A225" s="46" t="s">
        <v>461</v>
      </c>
      <c r="B225" s="44" t="s">
        <v>267</v>
      </c>
      <c r="C225" s="45" t="s">
        <v>234</v>
      </c>
    </row>
    <row r="226" spans="1:3" ht="17.25" thickBot="1" thickTop="1">
      <c r="A226" s="46" t="s">
        <v>462</v>
      </c>
      <c r="B226" s="44" t="s">
        <v>107</v>
      </c>
      <c r="C226" s="45" t="s">
        <v>56</v>
      </c>
    </row>
    <row r="227" spans="1:3" ht="17.25" thickBot="1" thickTop="1">
      <c r="A227" s="49" t="s">
        <v>463</v>
      </c>
      <c r="B227" s="47" t="s">
        <v>268</v>
      </c>
      <c r="C227" s="48" t="s">
        <v>234</v>
      </c>
    </row>
    <row r="228" spans="1:3" ht="17.25" thickBot="1" thickTop="1">
      <c r="A228" s="49" t="s">
        <v>464</v>
      </c>
      <c r="B228" s="47" t="s">
        <v>134</v>
      </c>
      <c r="C228" s="48" t="s">
        <v>167</v>
      </c>
    </row>
    <row r="229" spans="1:3" ht="17.25" thickBot="1" thickTop="1">
      <c r="A229" s="46" t="s">
        <v>465</v>
      </c>
      <c r="B229" s="44" t="s">
        <v>269</v>
      </c>
      <c r="C229" s="45" t="s">
        <v>234</v>
      </c>
    </row>
    <row r="230" spans="1:3" ht="17.25" thickBot="1" thickTop="1">
      <c r="A230" s="46" t="s">
        <v>499</v>
      </c>
      <c r="B230" s="44" t="s">
        <v>135</v>
      </c>
      <c r="C230" s="45" t="s">
        <v>18</v>
      </c>
    </row>
    <row r="231" spans="1:3" ht="17.25" thickBot="1" thickTop="1">
      <c r="A231" s="49" t="s">
        <v>466</v>
      </c>
      <c r="B231" s="47" t="s">
        <v>108</v>
      </c>
      <c r="C231" s="48" t="s">
        <v>56</v>
      </c>
    </row>
    <row r="232" spans="1:3" ht="17.25" thickBot="1" thickTop="1">
      <c r="A232" s="49" t="s">
        <v>467</v>
      </c>
      <c r="B232" s="47" t="s">
        <v>53</v>
      </c>
      <c r="C232" s="48" t="s">
        <v>25</v>
      </c>
    </row>
    <row r="233" spans="1:3" ht="17.25" thickBot="1" thickTop="1">
      <c r="A233" s="169" t="s">
        <v>468</v>
      </c>
      <c r="B233" s="170" t="s">
        <v>136</v>
      </c>
      <c r="C233" s="171" t="s">
        <v>18</v>
      </c>
    </row>
    <row r="234" spans="1:3" ht="16.5" thickTop="1">
      <c r="A234" s="52" t="s">
        <v>500</v>
      </c>
      <c r="B234" s="54" t="s">
        <v>197</v>
      </c>
      <c r="C234" s="56" t="s">
        <v>178</v>
      </c>
    </row>
    <row r="235" spans="1:3" ht="15.75">
      <c r="A235" s="52" t="s">
        <v>469</v>
      </c>
      <c r="B235" s="54" t="s">
        <v>137</v>
      </c>
      <c r="C235" s="56" t="s">
        <v>18</v>
      </c>
    </row>
    <row r="236" spans="1:3" ht="15.75">
      <c r="A236" s="53" t="s">
        <v>470</v>
      </c>
      <c r="B236" s="55" t="s">
        <v>270</v>
      </c>
      <c r="C236" s="57" t="s">
        <v>234</v>
      </c>
    </row>
    <row r="237" spans="1:3" ht="15.75">
      <c r="A237" s="52" t="s">
        <v>471</v>
      </c>
      <c r="B237" s="54" t="s">
        <v>176</v>
      </c>
      <c r="C237" s="56" t="s">
        <v>167</v>
      </c>
    </row>
    <row r="238" spans="1:3" ht="15.75">
      <c r="A238" s="52" t="s">
        <v>472</v>
      </c>
      <c r="B238" s="54" t="s">
        <v>109</v>
      </c>
      <c r="C238" s="56" t="s">
        <v>56</v>
      </c>
    </row>
    <row r="239" spans="1:3" ht="15.75">
      <c r="A239" s="52" t="s">
        <v>473</v>
      </c>
      <c r="B239" s="54" t="s">
        <v>232</v>
      </c>
      <c r="C239" s="56" t="s">
        <v>215</v>
      </c>
    </row>
    <row r="240" spans="1:3" ht="15.75">
      <c r="A240" s="58" t="s">
        <v>473</v>
      </c>
      <c r="B240" s="58" t="s">
        <v>232</v>
      </c>
      <c r="C240" s="58" t="s">
        <v>215</v>
      </c>
    </row>
    <row r="241" spans="1:3" ht="15.75">
      <c r="A241" s="58" t="s">
        <v>473</v>
      </c>
      <c r="B241" s="58" t="s">
        <v>232</v>
      </c>
      <c r="C241" s="58" t="s">
        <v>215</v>
      </c>
    </row>
    <row r="242" spans="1:3" ht="15.75">
      <c r="A242" s="53" t="s">
        <v>474</v>
      </c>
      <c r="B242" s="55" t="s">
        <v>110</v>
      </c>
      <c r="C242" s="57" t="s">
        <v>56</v>
      </c>
    </row>
    <row r="243" spans="1:3" ht="15.75">
      <c r="A243" s="52" t="s">
        <v>501</v>
      </c>
      <c r="B243" s="54" t="s">
        <v>54</v>
      </c>
      <c r="C243" s="56" t="s">
        <v>25</v>
      </c>
    </row>
    <row r="244" spans="1:3" ht="15.75">
      <c r="A244" s="52" t="s">
        <v>475</v>
      </c>
      <c r="B244" s="54" t="s">
        <v>271</v>
      </c>
      <c r="C244" s="56" t="s">
        <v>234</v>
      </c>
    </row>
    <row r="245" spans="1:3" ht="15.75">
      <c r="A245" s="52" t="s">
        <v>476</v>
      </c>
      <c r="B245" s="54" t="s">
        <v>165</v>
      </c>
      <c r="C245" s="56" t="s">
        <v>140</v>
      </c>
    </row>
    <row r="246" spans="1:3" ht="15.75">
      <c r="A246" s="53" t="s">
        <v>477</v>
      </c>
      <c r="B246" s="55" t="s">
        <v>138</v>
      </c>
      <c r="C246" s="57" t="s">
        <v>18</v>
      </c>
    </row>
    <row r="247" spans="1:3" ht="15.75">
      <c r="A247" s="52" t="s">
        <v>478</v>
      </c>
      <c r="B247" s="54" t="s">
        <v>111</v>
      </c>
      <c r="C247" s="56" t="s">
        <v>56</v>
      </c>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sheetData>
  <sheetProtection password="DE35" sheet="1" objects="1" scenarios="1"/>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LECOMTE ROLAND</cp:lastModifiedBy>
  <cp:lastPrinted>2007-04-01T17:02:29Z</cp:lastPrinted>
  <dcterms:created xsi:type="dcterms:W3CDTF">2005-01-30T11:21:17Z</dcterms:created>
  <dcterms:modified xsi:type="dcterms:W3CDTF">2007-04-01T17:07:52Z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