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2" activeTab="2"/>
  </bookViews>
  <sheets>
    <sheet name="Page d'Accueil" sheetId="1" state="hidden" r:id="rId1"/>
    <sheet name="Feuil Match Poule de 3,5,6,7,8" sheetId="2" state="hidden" r:id="rId2"/>
    <sheet name="Feuil Match Poule de 4" sheetId="3"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<sst xmlns="http://schemas.openxmlformats.org/spreadsheetml/2006/main" count="828" uniqueCount="527">
  <si>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</si>
  <si>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</si>
  <si>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</si>
  <si>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</si>
  <si>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</si>
  <si>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</si>
  <si>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</si>
  <si>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</si>
  <si>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</si>
  <si>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</si>
  <si>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</si>
  <si>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</si>
  <si>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</si>
  <si>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</si>
  <si>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</si>
  <si>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</si>
  <si>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</si>
  <si>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</si>
  <si>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</si>
  <si>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</si>
  <si>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</si>
  <si>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</si>
  <si>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</si>
  <si>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</si>
  <si>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</si>
  <si>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</si>
  <si>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</si>
  <si>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</si>
  <si>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</si>
  <si>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</si>
  <si>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</si>
  <si>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</si>
  <si>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</si>
  <si>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</si>
  <si>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</si>
  <si>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</si>
  <si>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</si>
  <si>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</si>
  <si>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</si>
  <si>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</si>
  <si>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</si>
  <si>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</si>
  <si>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</si>
  <si>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</si>
  <si>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</si>
  <si>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</si>
  <si>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</si>
  <si>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</si>
  <si>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</si>
  <si>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</si>
  <si>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</si>
  <si>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</si>
  <si>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</si>
  <si>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</si>
  <si>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</si>
  <si>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</si>
  <si>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</si>
  <si>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</si>
  <si>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</si>
  <si>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</si>
  <si>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</si>
  <si>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</si>
  <si>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</si>
  <si>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</si>
  <si>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</si>
  <si>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</si>
  <si>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</si>
  <si>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</si>
  <si>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</si>
  <si>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</si>
  <si>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</si>
  <si>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</si>
  <si>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</si>
  <si>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</si>
  <si>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</si>
  <si>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</si>
  <si>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</si>
  <si>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</si>
  <si>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</si>
  <si>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</si>
  <si>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</si>
  <si>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</si>
  <si>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</si>
  <si>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</si>
  <si>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</si>
  <si>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</si>
  <si>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</si>
  <si>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</si>
  <si>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</si>
  <si>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</si>
  <si>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</si>
  <si>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</si>
  <si>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</si>
  <si>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</si>
  <si>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</si>
  <si>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</si>
  <si>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</si>
  <si>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</si>
  <si>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</si>
  <si>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</si>
  <si>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</si>
  <si>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</si>
  <si>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</si>
  <si>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</si>
  <si>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</si>
  <si>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</si>
  <si>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</si>
  <si>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</si>
  <si>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</si>
  <si>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</si>
  <si>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</si>
  <si>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</si>
  <si>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</si>
  <si>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</si>
  <si>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</si>
  <si>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</si>
  <si>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</si>
  <si>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</si>
  <si>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</si>
  <si>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</si>
  <si>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</si>
  <si>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</si>
  <si>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</si>
  <si>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</si>
  <si>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</si>
  <si>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</si>
  <si>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</si>
  <si>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</si>
  <si>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</si>
  <si>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</si>
  <si>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</si>
  <si>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</si>
  <si>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</si>
  <si>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</si>
  <si>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</si>
  <si>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</si>
  <si>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</si>
  <si>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</si>
  <si>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</si>
  <si>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</si>
  <si>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</si>
  <si>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</si>
  <si>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</si>
  <si>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</si>
  <si>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</si>
  <si>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</si>
  <si>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</si>
  <si>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</si>
  <si>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</si>
  <si>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</si>
  <si>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</si>
  <si>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</si>
  <si>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</si>
  <si>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</si>
  <si>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</si>
  <si>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</si>
  <si>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</si>
  <si>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</si>
  <si>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</si>
  <si>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</si>
  <si>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</si>
  <si>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</si>
  <si>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</si>
  <si>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</si>
  <si>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</si>
  <si>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</si>
  <si>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</si>
  <si>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</si>
  <si>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</si>
  <si>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</si>
  <si>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</si>
  <si>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</si>
  <si>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</si>
  <si>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</si>
  <si>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</si>
  <si>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</si>
  <si>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</si>
  <si>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</si>
  <si>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</si>
  <si>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</si>
  <si>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</si>
  <si>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</si>
  <si>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</si>
  <si>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</si>
  <si>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</si>
  <si>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</si>
  <si>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</si>
  <si>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</si>
  <si>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</si>
  <si>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</si>
  <si>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</si>
  <si>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</si>
  <si>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</si>
  <si>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</si>
  <si>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</si>
  <si>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</si>
  <si>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</si>
  <si>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</si>
  <si>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</si>
  <si>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</si>
  <si>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</si>
  <si>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</si>
  <si>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</si>
  <si>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</si>
  <si>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</si>
  <si>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</si>
  <si>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</si>
  <si>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</si>
  <si>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</si>
  <si>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</si>
  <si>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</si>
  <si>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</si>
  <si>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</si>
  <si>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</si>
  <si>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</si>
  <si>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</si>
  <si>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</si>
  <si>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</si>
  <si>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</si>
  <si>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</si>
  <si>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</si>
  <si>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</si>
  <si>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</si>
  <si>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</si>
  <si>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</si>
  <si>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</si>
  <si>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</si>
  <si>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</si>
  <si>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</si>
  <si>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</si>
  <si>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</si>
  <si>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</si>
  <si>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</si>
  <si>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</si>
  <si>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</si>
  <si>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</si>
  <si>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</si>
  <si>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</si>
  <si>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</si>
  <si>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</si>
  <si>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</si>
  <si>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</si>
  <si>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</si>
  <si>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</si>
  <si>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</si>
  <si>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</si>
  <si>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</si>
  <si>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</si>
  <si>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</si>
  <si>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</si>
  <si>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</si>
  <si>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</si>
  <si>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</si>
  <si>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</si>
  <si>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</si>
  <si>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</si>
  <si>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</si>
  <si>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</si>
  <si>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</si>
  <si>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</si>
  <si>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</si>
  <si>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</si>
  <si>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</si>
  <si>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</si>
  <si>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</si>
  <si>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</si>
  <si>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</si>
  <si>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</si>
  <si>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</si>
  <si>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</si>
  <si>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</si>
  <si>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</si>
  <si>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</si>
  <si>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</si>
  <si>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</si>
  <si>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</si>
  <si>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</si>
  <si>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</si>
  <si>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</si>
  <si>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</si>
  <si>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</si>
  <si>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</si>
  <si>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</si>
  <si>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</si>
  <si>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</si>
  <si>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</si>
  <si>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</si>
  <si>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</si>
  <si>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</si>
  <si>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</si>
  <si>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</si>
  <si>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</si>
  <si>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</si>
  <si>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</si>
  <si>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</si>
  <si>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</si>
  <si>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</si>
  <si>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</si>
  <si>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</si>
  <si>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</si>
  <si>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</si>
  <si>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</si>
  <si>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</si>
  <si>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</si>
  <si>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</si>
  <si>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</si>
  <si>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</si>
  <si>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</si>
  <si>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</si>
  <si>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</si>
  <si>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</si>
  <si>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</si>
  <si>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</si>
  <si>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</si>
  <si>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</si>
  <si>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</si>
  <si>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</si>
  <si>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</si>
  <si>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</si>
  <si>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</si>
  <si>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</si>
  <si>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</si>
  <si>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</si>
  <si>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</si>
  <si>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</si>
  <si>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</si>
  <si>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</si>
  <si>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</si>
  <si>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</si>
  <si>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</si>
  <si>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</si>
  <si>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</si>
  <si>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</si>
  <si>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</si>
  <si>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</si>
  <si>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</si>
  <si>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</si>
  <si>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</si>
  <si>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</si>
  <si>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</si>
  <si>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</si>
  <si>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</si>
  <si>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</si>
  <si>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</si>
  <si>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</si>
  <si>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</si>
  <si>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</si>
  <si>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</si>
  <si>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</si>
  <si>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</si>
  <si>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</si>
  <si>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</si>
  <si>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</si>
  <si>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</si>
  <si>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</si>
  <si>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</si>
  <si>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</si>
  <si>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</si>
  <si>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</si>
  <si>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</si>
  <si>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</si>
  <si>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</si>
  <si>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</si>
  <si>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</si>
  <si>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</si>
  <si>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</si>
  <si>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</si>
  <si>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</si>
  <si>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</si>
  <si>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</si>
  <si>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</si>
  <si>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</si>
  <si>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</si>
  <si>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</si>
  <si>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</si>
  <si>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</si>
  <si>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</si>
  <si>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</si>
  <si>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</si>
  <si>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</si>
  <si>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</si>
  <si>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</si>
  <si>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</si>
  <si>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</si>
  <si>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</si>
  <si>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</si>
  <si>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</si>
  <si>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</si>
  <si>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</si>
  <si>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</si>
  <si>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</si>
  <si>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</si>
  <si>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</si>
  <si>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</si>
  <si>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</si>
  <si>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</si>
  <si>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</si>
  <si>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</si>
  <si>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</si>
  <si>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</si>
  <si>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</si>
  <si>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</si>
  <si>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</si>
  <si>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</si>
  <si>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</si>
  <si>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</si>
  <si>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</si>
  <si>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</si>
  <si>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</si>
  <si>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</si>
  <si>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</si>
  <si>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</si>
  <si>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</si>
  <si>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</si>
  <si>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</si>
  <si>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</si>
  <si>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</si>
  <si>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</si>
  <si>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</si>
  <si>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</si>
  <si>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</si>
  <si>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</si>
  <si>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</si>
  <si>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</si>
  <si>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</si>
  <si>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</si>
  <si>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</si>
  <si>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</si>
  <si>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</si>
  <si>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</si>
  <si>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</si>
  <si>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</si>
  <si>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</si>
  <si>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</si>
  <si>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</si>
  <si>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</si>
  <si>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</si>
  <si>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</si>
  <si>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</si>
  <si>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</si>
  <si>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</si>
  <si>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</si>
  <si>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</si>
  <si>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</si>
  <si>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</si>
  <si>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</si>
  <si>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</si>
  <si>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</si>
  <si>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</si>
  <si>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</si>
  <si>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</si>
  <si>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</si>
  <si>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</si>
  <si>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</si>
  <si>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</si>
  <si>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</si>
  <si>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</si>
  <si>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</si>
  <si>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</si>
  <si>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</si>
  <si>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</si>
  <si>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</si>
  <si>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</si>
  <si>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</si>
  <si>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</si>
  <si>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</si>
  <si>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</si>
  <si>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</si>
  <si>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</si>
  <si>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</si>
  <si>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</si>
  <si>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</si>
  <si>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</si>
  <si>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</si>
  <si>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</si>
  <si>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</si>
  <si>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</si>
  <si>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</si>
  <si>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</si>
  <si>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</si>
  <si>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</si>
  <si>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</si>
  <si>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</si>
  <si>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</si>
  <si>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</si>
  <si>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</si>
  <si>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</si>
  <si>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</si>
  <si>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</si>
  <si>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</si>
  <si>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</si>
  <si>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</si>
  <si>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</si>
  <si>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</si>
  <si>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</si>
  <si>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</si>
  <si>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</si>
  <si>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</si>
  <si>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</si>
  <si>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</si>
  <si>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</si>
  <si>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</si>
  <si>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</si>
  <si>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</si>
  <si>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</si>
  <si>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</si>
  <si>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</si>
  <si>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</si>
  <si>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</si>
  <si>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</si>
  <si>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</si>
  <si>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</si>
  <si>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</si>
  <si>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</si>
  <si>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</si>
  <si>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</si>
  <si>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Libre</t>
  </si>
  <si>
    <t>CDB</t>
  </si>
  <si>
    <t>T3</t>
  </si>
  <si>
    <t>POUX Daniel</t>
  </si>
  <si>
    <t>R2</t>
  </si>
  <si>
    <t>La Loupe</t>
  </si>
  <si>
    <t>25_03_07</t>
  </si>
  <si>
    <t>RENAULDON Guy</t>
  </si>
  <si>
    <t>GRONIER Sebastien</t>
  </si>
  <si>
    <t>LUDGER Christophe</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</si>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</sst>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6" fillId="2" borderId="0" xfId="0" applyFont="1" applyFill="1" applyBorder="1" applyAlignment="1">
      <alignment horizontal="center" vertical="center" wrapText="1" shrinkToFit="1"/>
    </xf>
    <xf numFmtId="0" fontId="16" fillId="2" borderId="0" xfId="0" applyFont="1" applyFill="1" applyBorder="1" applyAlignment="1">
      <alignment horizontal="center"/>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0" borderId="6" xfId="0" applyFont="1" applyFill="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172" fontId="6" fillId="2" borderId="0" xfId="0" applyNumberFormat="1" applyFont="1" applyFill="1" applyBorder="1" applyAlignment="1">
      <alignment horizontal="center" wrapText="1"/>
    </xf>
    <xf numFmtId="0" fontId="6" fillId="2" borderId="0" xfId="0" applyFont="1" applyFill="1" applyBorder="1" applyAlignment="1">
      <alignment horizontal="center" wrapText="1"/>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6"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27" xfId="0" applyFont="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0" fontId="6" fillId="2" borderId="0" xfId="0" applyFont="1" applyFill="1" applyBorder="1" applyAlignment="1">
      <alignment horizontal="center"/>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21" fillId="0" borderId="3" xfId="0" applyFont="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2" fillId="0" borderId="15"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172" fontId="10" fillId="0" borderId="14" xfId="0" applyNumberFormat="1"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locked="0"/>
    </xf>
    <xf numFmtId="0" fontId="12" fillId="5" borderId="5"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0" fillId="0" borderId="8" xfId="0" applyFill="1" applyBorder="1" applyAlignment="1">
      <alignment horizontal="center"/>
    </xf>
    <xf numFmtId="0" fontId="0" fillId="0"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7" xfId="0" applyBorder="1" applyAlignment="1">
      <alignment horizontal="center" vertical="center" wrapText="1" shrinkToFit="1"/>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12" fillId="5" borderId="6" xfId="0" applyFont="1" applyFill="1" applyBorder="1" applyAlignment="1" applyProtection="1">
      <alignment horizontal="center"/>
      <protection hidden="1"/>
    </xf>
    <xf numFmtId="172" fontId="0" fillId="0" borderId="14" xfId="0" applyNumberFormat="1" applyFill="1" applyBorder="1" applyAlignment="1">
      <alignment horizontal="center"/>
    </xf>
    <xf numFmtId="0" fontId="12" fillId="0" borderId="15"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0" fillId="0" borderId="2" xfId="0" applyFill="1" applyBorder="1" applyAlignment="1" quotePrefix="1">
      <alignment horizontal="center"/>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0" fillId="0" borderId="28" xfId="0" applyBorder="1" applyAlignment="1">
      <alignment horizontal="center" vertical="center" wrapText="1" shrinkToFit="1"/>
    </xf>
    <xf numFmtId="0" fontId="0" fillId="0" borderId="26" xfId="0" applyBorder="1" applyAlignment="1">
      <alignment horizontal="center" vertical="center" wrapText="1" shrinkToFit="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29" xfId="0" applyFont="1" applyBorder="1" applyAlignment="1" applyProtection="1">
      <alignment horizontal="center" vertical="center" wrapText="1" shrinkToFit="1"/>
      <protection hidden="1" locked="0"/>
    </xf>
    <xf numFmtId="0" fontId="12" fillId="0" borderId="30" xfId="0" applyFont="1" applyBorder="1" applyAlignment="1" applyProtection="1">
      <alignment horizontal="center" vertical="center" wrapText="1" shrinkToFit="1"/>
      <protection hidden="1" locked="0"/>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6" fillId="0" borderId="6" xfId="0" applyFont="1"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21.emf" /><Relationship Id="rId3" Type="http://schemas.openxmlformats.org/officeDocument/2006/relationships/image" Target="../media/image5.emf" /><Relationship Id="rId4" Type="http://schemas.openxmlformats.org/officeDocument/2006/relationships/image" Target="../media/image17.emf" /><Relationship Id="rId5"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emf" /><Relationship Id="rId3" Type="http://schemas.openxmlformats.org/officeDocument/2006/relationships/image" Target="../media/image20.emf" /><Relationship Id="rId4" Type="http://schemas.openxmlformats.org/officeDocument/2006/relationships/image" Target="../media/image14.emf" /><Relationship Id="rId5" Type="http://schemas.openxmlformats.org/officeDocument/2006/relationships/image" Target="../media/image1.png" /><Relationship Id="rId6" Type="http://schemas.openxmlformats.org/officeDocument/2006/relationships/image" Target="../media/image23.emf" /><Relationship Id="rId7" Type="http://schemas.openxmlformats.org/officeDocument/2006/relationships/image" Target="../media/image25.emf" /><Relationship Id="rId8" Type="http://schemas.openxmlformats.org/officeDocument/2006/relationships/image" Target="../media/image13.emf" /><Relationship Id="rId9"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3.emf" /><Relationship Id="rId3" Type="http://schemas.openxmlformats.org/officeDocument/2006/relationships/image" Target="../media/image1.png" /><Relationship Id="rId4" Type="http://schemas.openxmlformats.org/officeDocument/2006/relationships/image" Target="../media/image9.emf" /><Relationship Id="rId5" Type="http://schemas.openxmlformats.org/officeDocument/2006/relationships/image" Target="../media/image12.emf" /><Relationship Id="rId6" Type="http://schemas.openxmlformats.org/officeDocument/2006/relationships/image" Target="../media/image10.emf" /><Relationship Id="rId7" Type="http://schemas.openxmlformats.org/officeDocument/2006/relationships/image" Target="../media/image24.emf" /><Relationship Id="rId8" Type="http://schemas.openxmlformats.org/officeDocument/2006/relationships/image" Target="../media/image11.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18.emf" /><Relationship Id="rId3"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13">
      <selection activeCell="A1" sqref="A1:O5"/>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zoomScale="80" zoomScaleNormal="80" workbookViewId="0" topLeftCell="A1">
      <selection activeCell="W10" sqref="W10:Z10"/>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521</v>
      </c>
      <c r="B1" s="143"/>
      <c r="C1" s="143"/>
      <c r="D1" s="144"/>
      <c r="E1" s="43"/>
      <c r="F1" s="143" t="s">
        <v>518</v>
      </c>
      <c r="G1" s="143"/>
      <c r="H1" s="144"/>
      <c r="I1" s="43"/>
      <c r="J1" s="143" t="s">
        <v>15</v>
      </c>
      <c r="K1" s="143"/>
      <c r="L1" s="143"/>
      <c r="M1" s="143"/>
      <c r="N1" s="143" t="s">
        <v>516</v>
      </c>
      <c r="O1" s="143"/>
      <c r="P1" s="143"/>
      <c r="Q1" s="42"/>
      <c r="R1" s="43"/>
      <c r="S1" s="142" t="s">
        <v>16</v>
      </c>
      <c r="T1" s="143"/>
      <c r="U1" s="143"/>
      <c r="V1" s="143"/>
      <c r="W1" s="143"/>
      <c r="X1" s="143"/>
      <c r="Y1" s="143" t="s">
        <v>520</v>
      </c>
      <c r="Z1" s="143"/>
      <c r="AA1" s="42"/>
      <c r="AB1" s="43"/>
      <c r="AC1" s="142" t="s">
        <v>517</v>
      </c>
      <c r="AD1" s="143"/>
      <c r="AE1" s="143"/>
      <c r="AF1" s="143"/>
      <c r="AG1" s="143"/>
      <c r="AH1" s="143"/>
      <c r="AI1" s="143"/>
      <c r="AJ1" s="143"/>
      <c r="AK1" s="143"/>
      <c r="AL1" s="143"/>
      <c r="AM1" s="144"/>
      <c r="AN1" s="43"/>
      <c r="AO1" s="250" t="s">
        <v>20</v>
      </c>
      <c r="AP1" s="251"/>
      <c r="AQ1" s="251"/>
      <c r="AR1" s="252" t="s">
        <v>522</v>
      </c>
      <c r="AS1" s="252"/>
      <c r="AT1" s="252"/>
      <c r="AU1" s="253"/>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145"/>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145"/>
      <c r="B5" s="9"/>
      <c r="C5" s="9"/>
      <c r="D5" s="9"/>
      <c r="E5" s="9"/>
      <c r="F5" s="9"/>
      <c r="G5" s="9"/>
      <c r="H5" s="214"/>
      <c r="I5" s="214"/>
      <c r="J5" s="214"/>
      <c r="K5" s="214"/>
      <c r="L5" s="30"/>
      <c r="M5" s="9"/>
      <c r="N5" s="9"/>
      <c r="O5" s="9"/>
      <c r="P5" s="35"/>
      <c r="Q5" s="35"/>
      <c r="R5" s="147"/>
      <c r="S5" s="147"/>
      <c r="T5" s="147"/>
      <c r="U5" s="147"/>
      <c r="V5" s="51"/>
      <c r="W5" s="39"/>
      <c r="X5" s="39"/>
      <c r="Y5" s="9"/>
      <c r="Z5" s="9"/>
      <c r="AA5" s="9"/>
      <c r="AB5" s="9"/>
      <c r="AC5" s="9"/>
      <c r="AD5" s="9"/>
      <c r="AE5" s="9"/>
      <c r="AF5" s="9"/>
      <c r="AG5" s="9"/>
      <c r="AH5" s="9"/>
      <c r="AI5" s="9"/>
      <c r="AJ5" s="9"/>
      <c r="AK5" s="9"/>
      <c r="AL5" s="9"/>
      <c r="AM5" s="9"/>
      <c r="AN5" s="9"/>
      <c r="AO5" s="9"/>
      <c r="AP5" s="147"/>
      <c r="AQ5" s="147"/>
      <c r="AR5" s="147"/>
      <c r="AS5" s="147"/>
      <c r="AT5" s="16"/>
      <c r="AU5" s="10"/>
    </row>
    <row r="6" spans="1:47" ht="18.75" customHeight="1" thickBot="1">
      <c r="A6" s="145"/>
      <c r="B6" s="9"/>
      <c r="C6" s="9"/>
      <c r="D6" s="9"/>
      <c r="E6" s="9"/>
      <c r="F6" s="9"/>
      <c r="G6" s="9"/>
      <c r="H6" s="215"/>
      <c r="I6" s="215"/>
      <c r="J6" s="215"/>
      <c r="K6" s="215"/>
      <c r="L6" s="20"/>
      <c r="M6" s="9"/>
      <c r="N6" s="9"/>
      <c r="O6" s="9"/>
      <c r="P6" s="36"/>
      <c r="Q6" s="34"/>
      <c r="R6" s="173"/>
      <c r="S6" s="173"/>
      <c r="T6" s="173"/>
      <c r="U6" s="173"/>
      <c r="V6" s="40"/>
      <c r="W6" s="39"/>
      <c r="X6" s="39"/>
      <c r="Y6" s="9"/>
      <c r="Z6" s="9"/>
      <c r="AA6" s="9"/>
      <c r="AB6" s="9"/>
      <c r="AC6" s="9"/>
      <c r="AD6" s="9"/>
      <c r="AE6" s="9"/>
      <c r="AF6" s="9"/>
      <c r="AG6" s="9"/>
      <c r="AH6" s="9"/>
      <c r="AI6" s="9"/>
      <c r="AJ6" s="9"/>
      <c r="AK6" s="9"/>
      <c r="AL6" s="9"/>
      <c r="AM6" s="9"/>
      <c r="AN6" s="9"/>
      <c r="AO6" s="9"/>
      <c r="AP6" s="173"/>
      <c r="AQ6" s="202"/>
      <c r="AR6" s="173"/>
      <c r="AS6" s="202"/>
      <c r="AT6" s="17"/>
      <c r="AU6" s="10"/>
    </row>
    <row r="7" spans="1:47" ht="18.75" customHeight="1" thickBot="1">
      <c r="A7" s="8"/>
      <c r="B7" s="146" t="s">
        <v>13</v>
      </c>
      <c r="C7" s="146"/>
      <c r="D7" s="146"/>
      <c r="E7" s="146"/>
      <c r="F7" s="146"/>
      <c r="G7" s="146"/>
      <c r="H7" s="146"/>
      <c r="I7" s="146"/>
      <c r="J7" s="146"/>
      <c r="K7" s="146"/>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04"/>
      <c r="AQ7" s="204"/>
      <c r="AR7" s="204"/>
      <c r="AS7" s="204"/>
      <c r="AT7" s="204"/>
      <c r="AU7" s="10"/>
    </row>
    <row r="8" spans="1:47" ht="12" customHeight="1" thickBot="1">
      <c r="A8" s="8"/>
      <c r="B8" s="39"/>
      <c r="C8" s="39"/>
      <c r="D8" s="39"/>
      <c r="E8" s="39"/>
      <c r="F8" s="39"/>
      <c r="G8" s="39"/>
      <c r="H8" s="39"/>
      <c r="I8" s="39"/>
      <c r="J8" s="39"/>
      <c r="K8" s="39"/>
      <c r="L8" s="20"/>
      <c r="M8" s="9"/>
      <c r="N8" s="9"/>
      <c r="O8" s="9"/>
      <c r="P8" s="37"/>
      <c r="Q8" s="38"/>
      <c r="R8" s="172"/>
      <c r="S8" s="172"/>
      <c r="T8" s="173"/>
      <c r="U8" s="173"/>
      <c r="V8" s="40"/>
      <c r="W8" s="39"/>
      <c r="X8" s="39"/>
      <c r="Y8" s="70"/>
      <c r="Z8" s="70"/>
      <c r="AA8" s="70"/>
      <c r="AB8" s="70"/>
      <c r="AC8" s="70"/>
      <c r="AD8" s="70"/>
      <c r="AE8" s="70"/>
      <c r="AF8" s="70"/>
      <c r="AG8" s="70"/>
      <c r="AH8" s="70"/>
      <c r="AI8" s="70"/>
      <c r="AJ8" s="70"/>
      <c r="AK8" s="70"/>
      <c r="AL8" s="70"/>
      <c r="AM8" s="9"/>
      <c r="AN8" s="9"/>
      <c r="AO8" s="9"/>
      <c r="AP8" s="172"/>
      <c r="AQ8" s="203"/>
      <c r="AR8" s="173"/>
      <c r="AS8" s="202"/>
      <c r="AT8" s="17"/>
      <c r="AU8" s="10"/>
    </row>
    <row r="9" spans="1:47" ht="21.75" customHeight="1" thickBot="1">
      <c r="A9" s="11"/>
      <c r="B9" s="148" t="s">
        <v>14</v>
      </c>
      <c r="C9" s="148"/>
      <c r="D9" s="148"/>
      <c r="E9" s="148"/>
      <c r="F9" s="148"/>
      <c r="G9" s="148"/>
      <c r="H9" s="148"/>
      <c r="I9" s="148"/>
      <c r="J9" s="148"/>
      <c r="K9" s="148"/>
      <c r="L9" s="148"/>
      <c r="M9" s="148"/>
      <c r="N9" s="148"/>
      <c r="O9" s="148"/>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52"/>
      <c r="D10" s="152"/>
      <c r="E10" s="153"/>
      <c r="F10" s="154"/>
      <c r="G10" s="72"/>
      <c r="H10" s="152"/>
      <c r="I10" s="152"/>
      <c r="J10" s="153"/>
      <c r="K10" s="154"/>
      <c r="L10" s="72"/>
      <c r="M10" s="152"/>
      <c r="N10" s="152"/>
      <c r="O10" s="153"/>
      <c r="P10" s="154"/>
      <c r="Q10" s="72"/>
      <c r="R10" s="152"/>
      <c r="S10" s="152"/>
      <c r="T10" s="153"/>
      <c r="U10" s="154"/>
      <c r="V10" s="72"/>
      <c r="W10" s="152"/>
      <c r="X10" s="152"/>
      <c r="Y10" s="153"/>
      <c r="Z10" s="154"/>
      <c r="AA10" s="72"/>
      <c r="AB10" s="152"/>
      <c r="AC10" s="152"/>
      <c r="AD10" s="153"/>
      <c r="AE10" s="154"/>
      <c r="AF10" s="72"/>
      <c r="AG10" s="152"/>
      <c r="AH10" s="152"/>
      <c r="AI10" s="153"/>
      <c r="AJ10" s="154"/>
      <c r="AK10" s="72"/>
      <c r="AL10" s="152"/>
      <c r="AM10" s="152"/>
      <c r="AN10" s="153"/>
      <c r="AO10" s="154"/>
      <c r="AP10" s="211" t="s">
        <v>480</v>
      </c>
      <c r="AQ10" s="212"/>
      <c r="AR10" s="212"/>
      <c r="AS10" s="213"/>
      <c r="AT10" s="76" t="s">
        <v>9</v>
      </c>
      <c r="AU10" s="76" t="s">
        <v>1</v>
      </c>
    </row>
    <row r="11" spans="1:47" ht="13.5" customHeight="1" outlineLevel="1" thickBot="1">
      <c r="A11" s="155" t="str">
        <f>IF(C$10="","Remplir Case C10",C$10)</f>
        <v>Remplir Case C10</v>
      </c>
      <c r="B11" s="149" t="e">
        <f>VLOOKUP(A11,Licencié!$A$2:$C$234,2,FALSE)</f>
        <v>#N/A</v>
      </c>
      <c r="C11" s="246"/>
      <c r="D11" s="246"/>
      <c r="E11" s="237"/>
      <c r="F11" s="238" t="s">
        <v>2</v>
      </c>
      <c r="G11" s="85"/>
      <c r="H11" s="178"/>
      <c r="I11" s="178"/>
      <c r="J11" s="135"/>
      <c r="K11" s="136"/>
      <c r="L11" s="109"/>
      <c r="M11" s="135"/>
      <c r="N11" s="178"/>
      <c r="O11" s="135"/>
      <c r="P11" s="136"/>
      <c r="Q11" s="109"/>
      <c r="R11" s="135"/>
      <c r="S11" s="178"/>
      <c r="T11" s="135"/>
      <c r="U11" s="136"/>
      <c r="V11" s="85"/>
      <c r="W11" s="217"/>
      <c r="X11" s="178"/>
      <c r="Y11" s="135"/>
      <c r="Z11" s="136"/>
      <c r="AA11" s="85"/>
      <c r="AB11" s="135"/>
      <c r="AC11" s="178"/>
      <c r="AD11" s="135"/>
      <c r="AE11" s="136"/>
      <c r="AF11" s="85"/>
      <c r="AG11" s="135"/>
      <c r="AH11" s="178"/>
      <c r="AI11" s="135"/>
      <c r="AJ11" s="136"/>
      <c r="AK11" s="85"/>
      <c r="AL11" s="135"/>
      <c r="AM11" s="178"/>
      <c r="AN11" s="217"/>
      <c r="AO11" s="136"/>
      <c r="AP11" s="207">
        <f>SUM(C11,H11,M11,R11,W11,AB11,AG11,AL11)</f>
        <v>0</v>
      </c>
      <c r="AQ11" s="208"/>
      <c r="AR11" s="207">
        <f>SUM(E11,J11,O11,T11,Y11,AD11,AI11,AN11)</f>
        <v>0</v>
      </c>
      <c r="AS11" s="208"/>
      <c r="AT11" s="218">
        <v>0</v>
      </c>
      <c r="AU11" s="216"/>
    </row>
    <row r="12" spans="1:47" ht="13.5" customHeight="1" outlineLevel="1" thickBot="1">
      <c r="A12" s="156"/>
      <c r="B12" s="150"/>
      <c r="C12" s="163" t="str">
        <f>IF(A11&lt;&gt;"Remplir Case C10",VLOOKUP(A11,Licencié!$A$2:$C$234,3,FALSE),"CLUB")</f>
        <v>CLUB</v>
      </c>
      <c r="D12" s="163"/>
      <c r="E12" s="163"/>
      <c r="F12" s="164"/>
      <c r="G12" s="85"/>
      <c r="H12" s="99"/>
      <c r="I12" s="71" t="str">
        <f>IF(H13="","PM",IF(H11&gt;$C15,"G",IF(H11&lt;$C15,"P","N")))</f>
        <v>PM</v>
      </c>
      <c r="J12" s="92"/>
      <c r="K12" s="100"/>
      <c r="L12" s="85"/>
      <c r="M12" s="81"/>
      <c r="N12" s="71" t="str">
        <f>IF(M13="","PM",IF(M11&gt;$C19,"G",IF(M11&lt;$C19,"P","N")))</f>
        <v>PM</v>
      </c>
      <c r="O12" s="92"/>
      <c r="P12" s="100"/>
      <c r="Q12" s="85"/>
      <c r="R12" s="81"/>
      <c r="S12" s="71" t="str">
        <f>IF(R13="","PM",IF(R11&gt;$C23,"G",IF(R11&lt;$C23,"P","N")))</f>
        <v>PM</v>
      </c>
      <c r="T12" s="92"/>
      <c r="U12" s="100"/>
      <c r="V12" s="85"/>
      <c r="W12" s="81"/>
      <c r="X12" s="95" t="str">
        <f>IF(W13="","PM",IF(W11&gt;$C27,"G",IF(W11&lt;$C27,"P","N")))</f>
        <v>PM</v>
      </c>
      <c r="Y12" s="82"/>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05" t="s">
        <v>12</v>
      </c>
      <c r="AR12" s="206"/>
      <c r="AS12" s="100"/>
      <c r="AT12" s="218"/>
      <c r="AU12" s="216"/>
    </row>
    <row r="13" spans="1:47" ht="13.5" customHeight="1" outlineLevel="1" thickBot="1">
      <c r="A13" s="157"/>
      <c r="B13" s="151"/>
      <c r="C13" s="247">
        <f>IF(OR(C11="",E11=""),"",C11/E11)</f>
      </c>
      <c r="D13" s="247"/>
      <c r="E13" s="237"/>
      <c r="F13" s="238" t="s">
        <v>3</v>
      </c>
      <c r="G13" s="85"/>
      <c r="H13" s="137">
        <f>IF(OR(H11="",J11=""),"",H11/J11)</f>
      </c>
      <c r="I13" s="138"/>
      <c r="J13" s="135"/>
      <c r="K13" s="136"/>
      <c r="L13" s="109"/>
      <c r="M13" s="137">
        <f>IF(OR(M11="",O11=""),"",M11/O11)</f>
      </c>
      <c r="N13" s="138"/>
      <c r="O13" s="135"/>
      <c r="P13" s="136"/>
      <c r="Q13" s="109"/>
      <c r="R13" s="137">
        <f>IF(OR(R11="",T11=""),"",R11/T11)</f>
      </c>
      <c r="S13" s="138"/>
      <c r="T13" s="135"/>
      <c r="U13" s="136"/>
      <c r="V13" s="85"/>
      <c r="W13" s="137">
        <f>IF(OR(W11="",Y11=""),"",W11/Y11)</f>
      </c>
      <c r="X13" s="138"/>
      <c r="Y13" s="135"/>
      <c r="Z13" s="136"/>
      <c r="AA13" s="85"/>
      <c r="AB13" s="137">
        <f>IF(OR(AB11="",AD11=""),"",AB11/AD11)</f>
      </c>
      <c r="AC13" s="138"/>
      <c r="AD13" s="135"/>
      <c r="AE13" s="136"/>
      <c r="AF13" s="85"/>
      <c r="AG13" s="137">
        <f>IF(OR(AG11="",AI11=""),"",AG11/AI11)</f>
      </c>
      <c r="AH13" s="138"/>
      <c r="AI13" s="217" t="s">
        <v>482</v>
      </c>
      <c r="AJ13" s="136"/>
      <c r="AK13" s="85"/>
      <c r="AL13" s="137">
        <f>IF(OR(AL11="",AN11=""),"",AL11/AN11)</f>
      </c>
      <c r="AM13" s="138"/>
      <c r="AN13" s="217" t="s">
        <v>482</v>
      </c>
      <c r="AO13" s="136"/>
      <c r="AP13" s="139">
        <f>IF(AP11=0,"",AP11/AR11)</f>
      </c>
      <c r="AQ13" s="134"/>
      <c r="AR13" s="209">
        <f>MAX(E13,Y13,T13,O13,J13,AD13,AI13,AN13)</f>
        <v>0</v>
      </c>
      <c r="AS13" s="210"/>
      <c r="AT13" s="218"/>
      <c r="AU13" s="216"/>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55" t="str">
        <f>IF(H$10="","Remplir Case H10",H$10)</f>
        <v>Remplir Case H10</v>
      </c>
      <c r="B15" s="149" t="e">
        <f>VLOOKUP(A15,Licencié!$A$2:$C$234,2,FALSE)</f>
        <v>#N/A</v>
      </c>
      <c r="C15" s="158"/>
      <c r="D15" s="158"/>
      <c r="E15" s="159"/>
      <c r="F15" s="160"/>
      <c r="G15" s="115"/>
      <c r="H15" s="225"/>
      <c r="I15" s="225"/>
      <c r="J15" s="226"/>
      <c r="K15" s="227"/>
      <c r="L15" s="115"/>
      <c r="M15" s="159"/>
      <c r="N15" s="158"/>
      <c r="O15" s="159"/>
      <c r="P15" s="160"/>
      <c r="Q15" s="115"/>
      <c r="R15" s="159"/>
      <c r="S15" s="158"/>
      <c r="T15" s="159"/>
      <c r="U15" s="160"/>
      <c r="V15" s="115"/>
      <c r="W15" s="159"/>
      <c r="X15" s="158"/>
      <c r="Y15" s="159"/>
      <c r="Z15" s="160"/>
      <c r="AA15" s="115"/>
      <c r="AB15" s="159"/>
      <c r="AC15" s="158"/>
      <c r="AD15" s="159"/>
      <c r="AE15" s="160"/>
      <c r="AF15" s="115"/>
      <c r="AG15" s="159"/>
      <c r="AH15" s="158"/>
      <c r="AI15" s="159"/>
      <c r="AJ15" s="160"/>
      <c r="AK15" s="115"/>
      <c r="AL15" s="159"/>
      <c r="AM15" s="158"/>
      <c r="AN15" s="159"/>
      <c r="AO15" s="160"/>
      <c r="AP15" s="207">
        <f>SUM(C15,H15,M15,R15,W15,AB15,AG15,AL15)</f>
        <v>0</v>
      </c>
      <c r="AQ15" s="208"/>
      <c r="AR15" s="207">
        <f>SUM(E15,J15,O15,T15,Y15,AD15,AI15,AN15)</f>
        <v>0</v>
      </c>
      <c r="AS15" s="208"/>
      <c r="AT15" s="221">
        <v>0</v>
      </c>
      <c r="AU15" s="219"/>
    </row>
    <row r="16" spans="1:47" ht="13.5" customHeight="1" outlineLevel="1" thickBot="1">
      <c r="A16" s="156"/>
      <c r="B16" s="150"/>
      <c r="C16" s="99"/>
      <c r="D16" s="71" t="str">
        <f>IF(C17="","PM",IF(C15&gt;H11,"G",IF(C15&lt;H11,"P","N")))</f>
        <v>PM</v>
      </c>
      <c r="E16" s="82"/>
      <c r="F16" s="100"/>
      <c r="G16" s="85"/>
      <c r="H16" s="163" t="str">
        <f>IF(A15&lt;&gt;"Remplir Case H10",VLOOKUP(A15,Licencié!$A$2:$C$234,3,FALSE),"CLUB")</f>
        <v>CLUB</v>
      </c>
      <c r="I16" s="163"/>
      <c r="J16" s="163"/>
      <c r="K16" s="164"/>
      <c r="L16" s="85"/>
      <c r="M16" s="81"/>
      <c r="N16" s="71" t="str">
        <f>IF(M17="","PM",IF(M15&gt;H19,"G",IF(M15&lt;H19,"P","N")))</f>
        <v>PM</v>
      </c>
      <c r="O16" s="82"/>
      <c r="P16" s="100"/>
      <c r="Q16" s="85"/>
      <c r="R16" s="81"/>
      <c r="S16" s="71" t="str">
        <f>IF(R17="","PM",IF(R15&gt;H23,"G",IF(R15&lt;H23,"P","N")))</f>
        <v>PM</v>
      </c>
      <c r="T16" s="82"/>
      <c r="U16" s="100"/>
      <c r="V16" s="85"/>
      <c r="W16" s="81"/>
      <c r="X16" s="71" t="str">
        <f>IF(W17="","PM",IF(W15&gt;H27,"G",IF(W15&lt;H27,"P","N")))</f>
        <v>PM</v>
      </c>
      <c r="Y16" s="82"/>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05" t="s">
        <v>12</v>
      </c>
      <c r="AR16" s="206"/>
      <c r="AS16" s="100"/>
      <c r="AT16" s="218"/>
      <c r="AU16" s="216"/>
    </row>
    <row r="17" spans="1:47" ht="13.5" customHeight="1" outlineLevel="1" thickBot="1">
      <c r="A17" s="196"/>
      <c r="B17" s="151"/>
      <c r="C17" s="139">
        <f>IF(OR(C15="",E15=""),"",C15/E15)</f>
      </c>
      <c r="D17" s="134"/>
      <c r="E17" s="161"/>
      <c r="F17" s="162"/>
      <c r="G17" s="116"/>
      <c r="H17" s="228">
        <f>IF(OR(H15="",J15=""),"",H15/J15)</f>
      </c>
      <c r="I17" s="229"/>
      <c r="J17" s="230"/>
      <c r="K17" s="231"/>
      <c r="L17" s="116"/>
      <c r="M17" s="139">
        <f>IF(OR(M15="",O15=""),"",M15/O15)</f>
      </c>
      <c r="N17" s="134"/>
      <c r="O17" s="161"/>
      <c r="P17" s="162"/>
      <c r="Q17" s="116"/>
      <c r="R17" s="139">
        <f>IF(OR(R15="",T15=""),"",R15/T15)</f>
      </c>
      <c r="S17" s="134"/>
      <c r="T17" s="161"/>
      <c r="U17" s="162"/>
      <c r="V17" s="116"/>
      <c r="W17" s="139">
        <f>IF(OR(W15="",Y15=""),"",W15/Y15)</f>
      </c>
      <c r="X17" s="134"/>
      <c r="Y17" s="161"/>
      <c r="Z17" s="162"/>
      <c r="AA17" s="116"/>
      <c r="AB17" s="139">
        <f>IF(OR(AB15="",AD15=""),"",AB15/AD15)</f>
      </c>
      <c r="AC17" s="134"/>
      <c r="AD17" s="161"/>
      <c r="AE17" s="162"/>
      <c r="AF17" s="116"/>
      <c r="AG17" s="139">
        <f>IF(OR(AG15="",AI15=""),"",AG15/AI15)</f>
      </c>
      <c r="AH17" s="134"/>
      <c r="AI17" s="161"/>
      <c r="AJ17" s="162"/>
      <c r="AK17" s="116"/>
      <c r="AL17" s="139">
        <f>IF(OR(AL15="",AN15=""),"",AL15/AN15)</f>
      </c>
      <c r="AM17" s="134"/>
      <c r="AN17" s="161"/>
      <c r="AO17" s="162"/>
      <c r="AP17" s="139">
        <f>IF(AP15=0,"",AP15/AR15)</f>
      </c>
      <c r="AQ17" s="134"/>
      <c r="AR17" s="209">
        <f>MAX(E17,Y17,T17,O17,J17,AD17,AI17,AN17)</f>
        <v>0</v>
      </c>
      <c r="AS17" s="210"/>
      <c r="AT17" s="222"/>
      <c r="AU17" s="220"/>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55" t="str">
        <f>IF(M$10="","Remplir Case L10",M$10)</f>
        <v>Remplir Case L10</v>
      </c>
      <c r="B19" s="149" t="e">
        <f>VLOOKUP(A19,Licencié!$A$2:$C$234,2,FALSE)</f>
        <v>#N/A</v>
      </c>
      <c r="C19" s="178"/>
      <c r="D19" s="178"/>
      <c r="E19" s="135"/>
      <c r="F19" s="136"/>
      <c r="G19" s="117"/>
      <c r="H19" s="178"/>
      <c r="I19" s="178"/>
      <c r="J19" s="135"/>
      <c r="K19" s="136"/>
      <c r="L19" s="117"/>
      <c r="M19" s="232"/>
      <c r="N19" s="233"/>
      <c r="O19" s="232"/>
      <c r="P19" s="234"/>
      <c r="Q19" s="117"/>
      <c r="R19" s="135"/>
      <c r="S19" s="178"/>
      <c r="T19" s="135"/>
      <c r="U19" s="136"/>
      <c r="V19" s="117"/>
      <c r="W19" s="135"/>
      <c r="X19" s="178"/>
      <c r="Y19" s="135"/>
      <c r="Z19" s="136"/>
      <c r="AA19" s="117"/>
      <c r="AB19" s="135"/>
      <c r="AC19" s="178"/>
      <c r="AD19" s="135"/>
      <c r="AE19" s="136"/>
      <c r="AF19" s="117"/>
      <c r="AG19" s="135"/>
      <c r="AH19" s="178"/>
      <c r="AI19" s="135"/>
      <c r="AJ19" s="136"/>
      <c r="AK19" s="117"/>
      <c r="AL19" s="135"/>
      <c r="AM19" s="178"/>
      <c r="AN19" s="135"/>
      <c r="AO19" s="136"/>
      <c r="AP19" s="207">
        <f>SUM(C19,H19,M19,R19,W19,AB19,AG19,AL19)</f>
        <v>0</v>
      </c>
      <c r="AQ19" s="208"/>
      <c r="AR19" s="207">
        <f>SUM(E19,J19,O19,T19,Y19,AD19,AI19,AN19)</f>
        <v>0</v>
      </c>
      <c r="AS19" s="208"/>
      <c r="AT19" s="218">
        <v>0</v>
      </c>
      <c r="AU19" s="216"/>
    </row>
    <row r="20" spans="1:47" ht="13.5" customHeight="1" outlineLevel="1" thickBot="1">
      <c r="A20" s="156"/>
      <c r="B20" s="150"/>
      <c r="C20" s="99"/>
      <c r="D20" s="71" t="str">
        <f>IF(C21="","PM",IF(C19&gt;M11,"G",IF(C19&lt;M11,"P","N")))</f>
        <v>PM</v>
      </c>
      <c r="E20" s="82"/>
      <c r="F20" s="100"/>
      <c r="G20" s="85"/>
      <c r="H20" s="99"/>
      <c r="I20" s="71" t="str">
        <f>IF(H21="","PM",IF(H19&gt;M15,"G",IF(H19&lt;M15,"P","N")))</f>
        <v>PM</v>
      </c>
      <c r="J20" s="82"/>
      <c r="K20" s="100"/>
      <c r="L20" s="85"/>
      <c r="M20" s="163" t="str">
        <f>IF(A19&lt;&gt;"Remplir Case L10",VLOOKUP(A19,Licencié!$A$2:$C$234,3,FALSE),"CLUB")</f>
        <v>CLUB</v>
      </c>
      <c r="N20" s="163"/>
      <c r="O20" s="163"/>
      <c r="P20" s="164"/>
      <c r="Q20" s="85"/>
      <c r="R20" s="81"/>
      <c r="S20" s="71" t="str">
        <f>IF(R21="","PM",IF(R19&gt;M23,"G",IF(R19&lt;M23,"P","N")))</f>
        <v>PM</v>
      </c>
      <c r="T20" s="82"/>
      <c r="U20" s="100"/>
      <c r="V20" s="85"/>
      <c r="W20" s="81"/>
      <c r="X20" s="71" t="str">
        <f>IF(W21="","PM",IF(W19&gt;M27,"G",IF(W19&lt;M27,"P","N")))</f>
        <v>PM</v>
      </c>
      <c r="Y20" s="82"/>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05" t="s">
        <v>12</v>
      </c>
      <c r="AR20" s="206"/>
      <c r="AS20" s="100"/>
      <c r="AT20" s="218"/>
      <c r="AU20" s="216"/>
    </row>
    <row r="21" spans="1:47" ht="13.5" customHeight="1" outlineLevel="1" thickBot="1">
      <c r="A21" s="157"/>
      <c r="B21" s="151"/>
      <c r="C21" s="137">
        <f>IF(OR(C19="",E19=""),"",C19/E19)</f>
      </c>
      <c r="D21" s="138"/>
      <c r="E21" s="135"/>
      <c r="F21" s="136"/>
      <c r="G21" s="85"/>
      <c r="H21" s="137">
        <f>IF(OR(H19="",J19=""),"",H19/J19)</f>
      </c>
      <c r="I21" s="138"/>
      <c r="J21" s="135"/>
      <c r="K21" s="136"/>
      <c r="L21" s="85"/>
      <c r="M21" s="235"/>
      <c r="N21" s="236"/>
      <c r="O21" s="237"/>
      <c r="P21" s="238"/>
      <c r="Q21" s="85"/>
      <c r="R21" s="137">
        <f>IF(OR(R19="",T19=""),"",R19/T19)</f>
      </c>
      <c r="S21" s="138"/>
      <c r="T21" s="135"/>
      <c r="U21" s="136"/>
      <c r="V21" s="85"/>
      <c r="W21" s="137">
        <f>IF(OR(W19="",Y19=""),"",W19/Y19)</f>
      </c>
      <c r="X21" s="138"/>
      <c r="Y21" s="135"/>
      <c r="Z21" s="136"/>
      <c r="AA21" s="85"/>
      <c r="AB21" s="137">
        <f>IF(OR(AB19="",AD19=""),"",AB19/AD19)</f>
      </c>
      <c r="AC21" s="138"/>
      <c r="AD21" s="135"/>
      <c r="AE21" s="136"/>
      <c r="AF21" s="85"/>
      <c r="AG21" s="137">
        <f>IF(OR(AG19="",AI19=""),"",AG19/AI19)</f>
      </c>
      <c r="AH21" s="138"/>
      <c r="AI21" s="135"/>
      <c r="AJ21" s="136"/>
      <c r="AK21" s="85"/>
      <c r="AL21" s="137">
        <f>IF(OR(AL19="",AN19=""),"",AL19/AN19)</f>
      </c>
      <c r="AM21" s="138"/>
      <c r="AN21" s="135"/>
      <c r="AO21" s="136"/>
      <c r="AP21" s="139">
        <f>IF(AP19=0,"",AP19/AR19)</f>
      </c>
      <c r="AQ21" s="134"/>
      <c r="AR21" s="209">
        <f>MAX(E21,Y21,T21,O21,J21,AD21,AI21,AN21)</f>
        <v>0</v>
      </c>
      <c r="AS21" s="210"/>
      <c r="AT21" s="218"/>
      <c r="AU21" s="216"/>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55" t="str">
        <f>IF(R$10="","Remplir Case Q10",R$10)</f>
        <v>Remplir Case Q10</v>
      </c>
      <c r="B23" s="149" t="e">
        <f>VLOOKUP(A23,Licencié!$A$2:$C$234,2,FALSE)</f>
        <v>#N/A</v>
      </c>
      <c r="C23" s="158"/>
      <c r="D23" s="158"/>
      <c r="E23" s="159"/>
      <c r="F23" s="160"/>
      <c r="G23" s="115"/>
      <c r="H23" s="158"/>
      <c r="I23" s="158"/>
      <c r="J23" s="159"/>
      <c r="K23" s="160"/>
      <c r="L23" s="115"/>
      <c r="M23" s="159"/>
      <c r="N23" s="158"/>
      <c r="O23" s="159"/>
      <c r="P23" s="160"/>
      <c r="Q23" s="115"/>
      <c r="R23" s="226"/>
      <c r="S23" s="225"/>
      <c r="T23" s="226"/>
      <c r="U23" s="227"/>
      <c r="V23" s="115"/>
      <c r="W23" s="159"/>
      <c r="X23" s="158"/>
      <c r="Y23" s="159"/>
      <c r="Z23" s="160"/>
      <c r="AA23" s="115"/>
      <c r="AB23" s="159"/>
      <c r="AC23" s="158"/>
      <c r="AD23" s="159"/>
      <c r="AE23" s="160"/>
      <c r="AF23" s="115"/>
      <c r="AG23" s="159"/>
      <c r="AH23" s="158"/>
      <c r="AI23" s="159"/>
      <c r="AJ23" s="160"/>
      <c r="AK23" s="115"/>
      <c r="AL23" s="159"/>
      <c r="AM23" s="158"/>
      <c r="AN23" s="159"/>
      <c r="AO23" s="160"/>
      <c r="AP23" s="207">
        <f>SUM(C23,H23,M23,R23,W23,AB23,AG23,AL23)</f>
        <v>0</v>
      </c>
      <c r="AQ23" s="208"/>
      <c r="AR23" s="207">
        <f>SUM(E23,J23,O23,T23,Y23,AD23,AI23,AN23)</f>
        <v>0</v>
      </c>
      <c r="AS23" s="208"/>
      <c r="AT23" s="221">
        <v>0</v>
      </c>
      <c r="AU23" s="219"/>
    </row>
    <row r="24" spans="1:47" ht="13.5" customHeight="1" outlineLevel="1" thickBot="1">
      <c r="A24" s="156"/>
      <c r="B24" s="150"/>
      <c r="C24" s="99"/>
      <c r="D24" s="71" t="str">
        <f>IF(C25="","PM",IF(C23&gt;R11,"G",IF(C23&lt;R11,"P","N")))</f>
        <v>PM</v>
      </c>
      <c r="E24" s="82"/>
      <c r="F24" s="100"/>
      <c r="G24" s="85"/>
      <c r="H24" s="99"/>
      <c r="I24" s="71" t="str">
        <f>IF(H25="","PM",IF(H23&gt;R15,"G",IF(H23&lt;R15,"P","N")))</f>
        <v>PM</v>
      </c>
      <c r="J24" s="82"/>
      <c r="K24" s="100"/>
      <c r="L24" s="85"/>
      <c r="M24" s="81"/>
      <c r="N24" s="71" t="str">
        <f>IF(M25="","PM",IF(M23&gt;R19,"G",IF(M23&lt;R19,"P","N")))</f>
        <v>PM</v>
      </c>
      <c r="O24" s="82"/>
      <c r="P24" s="100"/>
      <c r="Q24" s="85"/>
      <c r="R24" s="163" t="str">
        <f>IF(A23&lt;&gt;"Remplir Case Q10",VLOOKUP(A23,Licencié!$A$2:$C$234,3,FALSE),"CLUB")</f>
        <v>CLUB</v>
      </c>
      <c r="S24" s="163"/>
      <c r="T24" s="163"/>
      <c r="U24" s="164"/>
      <c r="V24" s="85"/>
      <c r="W24" s="81"/>
      <c r="X24" s="71" t="str">
        <f>IF(W25="","PM",IF(W23&gt;R27,"G",IF(W23&lt;R27,"P","N")))</f>
        <v>PM</v>
      </c>
      <c r="Y24" s="82"/>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05" t="s">
        <v>12</v>
      </c>
      <c r="AR24" s="206"/>
      <c r="AS24" s="100"/>
      <c r="AT24" s="218"/>
      <c r="AU24" s="216"/>
    </row>
    <row r="25" spans="1:47" ht="13.5" customHeight="1" outlineLevel="1" thickBot="1">
      <c r="A25" s="196"/>
      <c r="B25" s="151"/>
      <c r="C25" s="139">
        <f>IF(OR(C23="",E23=""),"",C23/E23)</f>
      </c>
      <c r="D25" s="134"/>
      <c r="E25" s="161"/>
      <c r="F25" s="162"/>
      <c r="G25" s="116"/>
      <c r="H25" s="139">
        <f>IF(OR(H23="",J23=""),"",H23/J23)</f>
      </c>
      <c r="I25" s="134"/>
      <c r="J25" s="161"/>
      <c r="K25" s="162"/>
      <c r="L25" s="116"/>
      <c r="M25" s="139">
        <f>IF(OR(M23="",O23=""),"",M23/O23)</f>
      </c>
      <c r="N25" s="134"/>
      <c r="O25" s="161"/>
      <c r="P25" s="162"/>
      <c r="Q25" s="116"/>
      <c r="R25" s="228"/>
      <c r="S25" s="229"/>
      <c r="T25" s="230"/>
      <c r="U25" s="231"/>
      <c r="V25" s="116"/>
      <c r="W25" s="139">
        <f>IF(OR(W23="",Y23=""),"",W23/Y23)</f>
      </c>
      <c r="X25" s="134"/>
      <c r="Y25" s="161"/>
      <c r="Z25" s="162"/>
      <c r="AA25" s="116"/>
      <c r="AB25" s="139">
        <f>IF(OR(AB23="",AD23=""),"",AB23/AD23)</f>
      </c>
      <c r="AC25" s="134"/>
      <c r="AD25" s="161"/>
      <c r="AE25" s="162"/>
      <c r="AF25" s="116"/>
      <c r="AG25" s="139">
        <f>IF(OR(AG23="",AI23=""),"",AG23/AI23)</f>
      </c>
      <c r="AH25" s="134"/>
      <c r="AI25" s="161"/>
      <c r="AJ25" s="162"/>
      <c r="AK25" s="116"/>
      <c r="AL25" s="139">
        <f>IF(OR(AL23="",AN23=""),"",AL23/AN23)</f>
      </c>
      <c r="AM25" s="134"/>
      <c r="AN25" s="161"/>
      <c r="AO25" s="162"/>
      <c r="AP25" s="139">
        <f>IF(AP23=0,"",AP23/AR23)</f>
      </c>
      <c r="AQ25" s="134"/>
      <c r="AR25" s="209">
        <f>MAX(E25,Y25,T25,O25,J25,AD25,AI25,AN25)</f>
        <v>0</v>
      </c>
      <c r="AS25" s="210"/>
      <c r="AT25" s="222"/>
      <c r="AU25" s="220"/>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55" t="str">
        <f>IF(W$10="","Remplir Case V10",W$10)</f>
        <v>Remplir Case V10</v>
      </c>
      <c r="B27" s="149" t="e">
        <f>VLOOKUP(A27,Licencié!$A$2:$C$234,2,FALSE)</f>
        <v>#N/A</v>
      </c>
      <c r="C27" s="178"/>
      <c r="D27" s="178"/>
      <c r="E27" s="135"/>
      <c r="F27" s="136"/>
      <c r="G27" s="117"/>
      <c r="H27" s="178"/>
      <c r="I27" s="178"/>
      <c r="J27" s="135"/>
      <c r="K27" s="136"/>
      <c r="L27" s="117"/>
      <c r="M27" s="135"/>
      <c r="N27" s="178"/>
      <c r="O27" s="135"/>
      <c r="P27" s="136"/>
      <c r="Q27" s="117"/>
      <c r="R27" s="135"/>
      <c r="S27" s="178"/>
      <c r="T27" s="135"/>
      <c r="U27" s="136"/>
      <c r="V27" s="117"/>
      <c r="W27" s="232"/>
      <c r="X27" s="233"/>
      <c r="Y27" s="232"/>
      <c r="Z27" s="234"/>
      <c r="AA27" s="117"/>
      <c r="AB27" s="135"/>
      <c r="AC27" s="178"/>
      <c r="AD27" s="135"/>
      <c r="AE27" s="136"/>
      <c r="AF27" s="117"/>
      <c r="AG27" s="135"/>
      <c r="AH27" s="178"/>
      <c r="AI27" s="135"/>
      <c r="AJ27" s="136"/>
      <c r="AK27" s="117"/>
      <c r="AL27" s="135"/>
      <c r="AM27" s="178"/>
      <c r="AN27" s="217"/>
      <c r="AO27" s="136"/>
      <c r="AP27" s="207">
        <f>SUM(C27,H27,M27,R27,W27,AB27,AG27,AL27)</f>
        <v>0</v>
      </c>
      <c r="AQ27" s="208"/>
      <c r="AR27" s="207">
        <f>SUM(E27,J27,O27,T27,Y27,AD27,AI27,AN27)</f>
        <v>0</v>
      </c>
      <c r="AS27" s="208"/>
      <c r="AT27" s="218">
        <v>0</v>
      </c>
      <c r="AU27" s="216"/>
    </row>
    <row r="28" spans="1:47" ht="13.5" customHeight="1" outlineLevel="1" thickBot="1">
      <c r="A28" s="156"/>
      <c r="B28" s="150"/>
      <c r="C28" s="99"/>
      <c r="D28" s="71" t="str">
        <f>IF(C29="","PM",IF(C27&gt;W11,"G",IF(C27&lt;W11,"P","N")))</f>
        <v>PM</v>
      </c>
      <c r="E28" s="82"/>
      <c r="F28" s="100"/>
      <c r="G28" s="85"/>
      <c r="H28" s="99"/>
      <c r="I28" s="71" t="str">
        <f>IF(H29="","PM",IF(H27&gt;W15,"G",IF(H27&lt;W15,"P","N")))</f>
        <v>PM</v>
      </c>
      <c r="J28" s="82"/>
      <c r="K28" s="100"/>
      <c r="L28" s="85"/>
      <c r="M28" s="81"/>
      <c r="N28" s="71" t="str">
        <f>IF(M29="","PM",IF(M27&gt;W19,"G",IF(M27&lt;W19,"P","N")))</f>
        <v>PM</v>
      </c>
      <c r="O28" s="82"/>
      <c r="P28" s="100"/>
      <c r="Q28" s="85"/>
      <c r="R28" s="81"/>
      <c r="S28" s="71" t="str">
        <f>IF(R29="","PM",IF(R27&gt;W23,"G",IF(R27&lt;W23,"P","N")))</f>
        <v>PM</v>
      </c>
      <c r="T28" s="82"/>
      <c r="U28" s="100"/>
      <c r="V28" s="85"/>
      <c r="W28" s="163" t="str">
        <f>IF(A27&lt;&gt;"Remplir Case V10",VLOOKUP(A27,Licencié!$A$2:$C$234,3,FALSE),"CLUB")</f>
        <v>CLUB</v>
      </c>
      <c r="X28" s="163"/>
      <c r="Y28" s="163"/>
      <c r="Z28" s="164"/>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05" t="s">
        <v>12</v>
      </c>
      <c r="AR28" s="206"/>
      <c r="AS28" s="100"/>
      <c r="AT28" s="218"/>
      <c r="AU28" s="216"/>
    </row>
    <row r="29" spans="1:47" ht="13.5" customHeight="1" outlineLevel="1" thickBot="1">
      <c r="A29" s="157"/>
      <c r="B29" s="151"/>
      <c r="C29" s="137">
        <f>IF(OR(C27="",E27=""),"",C27/E27)</f>
      </c>
      <c r="D29" s="138"/>
      <c r="E29" s="135"/>
      <c r="F29" s="136"/>
      <c r="G29" s="85"/>
      <c r="H29" s="137">
        <f>IF(OR(H27="",J27=""),"",H27/J27)</f>
      </c>
      <c r="I29" s="138"/>
      <c r="J29" s="135"/>
      <c r="K29" s="136"/>
      <c r="L29" s="85"/>
      <c r="M29" s="137">
        <f>IF(OR(M27="",O27=""),"",M27/O27)</f>
      </c>
      <c r="N29" s="138"/>
      <c r="O29" s="135"/>
      <c r="P29" s="136"/>
      <c r="Q29" s="85"/>
      <c r="R29" s="137">
        <f>IF(OR(R27="",T27=""),"",R27/T27)</f>
      </c>
      <c r="S29" s="138"/>
      <c r="T29" s="135"/>
      <c r="U29" s="136"/>
      <c r="V29" s="85"/>
      <c r="W29" s="235"/>
      <c r="X29" s="236"/>
      <c r="Y29" s="237"/>
      <c r="Z29" s="238"/>
      <c r="AA29" s="85"/>
      <c r="AB29" s="137">
        <f>IF(OR(AB27="",AD27=""),"",AB27/AD27)</f>
      </c>
      <c r="AC29" s="138"/>
      <c r="AD29" s="135"/>
      <c r="AE29" s="136"/>
      <c r="AF29" s="85"/>
      <c r="AG29" s="137">
        <f>IF(OR(AG27="",AI27=""),"",AG27/AI27)</f>
      </c>
      <c r="AH29" s="138"/>
      <c r="AI29" s="135"/>
      <c r="AJ29" s="136"/>
      <c r="AK29" s="85"/>
      <c r="AL29" s="137">
        <f>IF(OR(AL27="",AN27=""),"",AL27/AN27)</f>
      </c>
      <c r="AM29" s="138"/>
      <c r="AN29" s="135"/>
      <c r="AO29" s="136"/>
      <c r="AP29" s="139">
        <f>IF(AP27=0,"",AP27/AR27)</f>
      </c>
      <c r="AQ29" s="134"/>
      <c r="AR29" s="209">
        <f>MAX(E29,Y29,T29,O29,J29,AD29,AI29,AN29)</f>
        <v>0</v>
      </c>
      <c r="AS29" s="210"/>
      <c r="AT29" s="218"/>
      <c r="AU29" s="216"/>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55" t="str">
        <f>IF(AB$10="","Remplir Case AA10",AB$10)</f>
        <v>Remplir Case AA10</v>
      </c>
      <c r="B31" s="149" t="e">
        <f>VLOOKUP(A31,Licencié!$A$2:$C$234,2,FALSE)</f>
        <v>#N/A</v>
      </c>
      <c r="C31" s="171"/>
      <c r="D31" s="171"/>
      <c r="E31" s="169"/>
      <c r="F31" s="170"/>
      <c r="G31" s="80"/>
      <c r="H31" s="171"/>
      <c r="I31" s="171"/>
      <c r="J31" s="169"/>
      <c r="K31" s="170"/>
      <c r="L31" s="80"/>
      <c r="M31" s="169"/>
      <c r="N31" s="171"/>
      <c r="O31" s="169"/>
      <c r="P31" s="170"/>
      <c r="Q31" s="80"/>
      <c r="R31" s="169"/>
      <c r="S31" s="171"/>
      <c r="T31" s="169"/>
      <c r="U31" s="170"/>
      <c r="V31" s="80"/>
      <c r="W31" s="169"/>
      <c r="X31" s="171"/>
      <c r="Y31" s="169"/>
      <c r="Z31" s="170"/>
      <c r="AA31" s="80"/>
      <c r="AB31" s="176"/>
      <c r="AC31" s="181"/>
      <c r="AD31" s="176"/>
      <c r="AE31" s="177"/>
      <c r="AF31" s="80"/>
      <c r="AG31" s="169"/>
      <c r="AH31" s="171"/>
      <c r="AI31" s="169"/>
      <c r="AJ31" s="170"/>
      <c r="AK31" s="80"/>
      <c r="AL31" s="169"/>
      <c r="AM31" s="171"/>
      <c r="AN31" s="169"/>
      <c r="AO31" s="170"/>
      <c r="AP31" s="184">
        <f>SUM(C31,H31,M31,R31,W31,AB31,AG31,AL31)</f>
        <v>0</v>
      </c>
      <c r="AQ31" s="185"/>
      <c r="AR31" s="184">
        <f>SUM(E31,J31,O31,T31,Y31,AD31,AI31,AN31)</f>
        <v>0</v>
      </c>
      <c r="AS31" s="185"/>
      <c r="AT31" s="186">
        <v>0</v>
      </c>
      <c r="AU31" s="189"/>
    </row>
    <row r="32" spans="1:47" ht="13.5" customHeight="1" hidden="1" outlineLevel="1" thickBot="1">
      <c r="A32" s="156"/>
      <c r="B32" s="150"/>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74" t="str">
        <f>IF(A31&lt;&gt;"Remplir Case AA10",VLOOKUP(A31,Licencié!$A$2:$C$234,3,FALSE),"CLUB")</f>
        <v>CLUB</v>
      </c>
      <c r="AC32" s="174"/>
      <c r="AD32" s="174"/>
      <c r="AE32" s="175"/>
      <c r="AF32" s="77"/>
      <c r="AG32" s="94"/>
      <c r="AH32" s="71" t="str">
        <f>IF(AG33="","PM",IF(AG31&gt;$AB35,"G",IF(AG31&lt;$AB35,"P","N")))</f>
        <v>PM</v>
      </c>
      <c r="AI32" s="102"/>
      <c r="AJ32" s="93"/>
      <c r="AK32" s="77"/>
      <c r="AL32" s="94"/>
      <c r="AM32" s="71" t="str">
        <f>IF(AL33="","PM",IF(AL31&gt;$AB39,"G",IF(AL31&lt;$AB39,"P","N")))</f>
        <v>PM</v>
      </c>
      <c r="AN32" s="102"/>
      <c r="AO32" s="93"/>
      <c r="AP32" s="94"/>
      <c r="AQ32" s="192" t="s">
        <v>12</v>
      </c>
      <c r="AR32" s="193"/>
      <c r="AS32" s="93"/>
      <c r="AT32" s="187"/>
      <c r="AU32" s="190"/>
    </row>
    <row r="33" spans="1:47" ht="13.5" customHeight="1" hidden="1" outlineLevel="1" thickBot="1">
      <c r="A33" s="196"/>
      <c r="B33" s="151"/>
      <c r="C33" s="167">
        <f>IF(OR(C31="",E31=""),"",C31/E31)</f>
      </c>
      <c r="D33" s="168"/>
      <c r="E33" s="165"/>
      <c r="F33" s="166"/>
      <c r="G33" s="89"/>
      <c r="H33" s="167">
        <f>IF(OR(H31="",J31=""),"",H31/J31)</f>
      </c>
      <c r="I33" s="168"/>
      <c r="J33" s="165"/>
      <c r="K33" s="166"/>
      <c r="L33" s="89"/>
      <c r="M33" s="167">
        <f>IF(OR(M31="",O31=""),"",M31/O31)</f>
      </c>
      <c r="N33" s="168"/>
      <c r="O33" s="165"/>
      <c r="P33" s="166"/>
      <c r="Q33" s="89"/>
      <c r="R33" s="167"/>
      <c r="S33" s="168"/>
      <c r="T33" s="165"/>
      <c r="U33" s="166"/>
      <c r="V33" s="89"/>
      <c r="W33" s="167">
        <f>IF(OR(W31="",Y31=""),"",W31/Y31)</f>
      </c>
      <c r="X33" s="168"/>
      <c r="Y33" s="165"/>
      <c r="Z33" s="166"/>
      <c r="AA33" s="89"/>
      <c r="AB33" s="182">
        <f>IF(OR(AB31="",AD31=""),"",AB31/AD31)</f>
      </c>
      <c r="AC33" s="183"/>
      <c r="AD33" s="179"/>
      <c r="AE33" s="180"/>
      <c r="AF33" s="89"/>
      <c r="AG33" s="167">
        <f>IF(OR(AG31="",AI31=""),"",AG31/AI31)</f>
      </c>
      <c r="AH33" s="168"/>
      <c r="AI33" s="165"/>
      <c r="AJ33" s="166"/>
      <c r="AK33" s="89"/>
      <c r="AL33" s="167">
        <f>IF(OR(AL31="",AN31=""),"",AL31/AN31)</f>
      </c>
      <c r="AM33" s="168"/>
      <c r="AN33" s="165"/>
      <c r="AO33" s="166"/>
      <c r="AP33" s="167">
        <f>IF(AP31=0,"",AP31/AR31)</f>
      </c>
      <c r="AQ33" s="168"/>
      <c r="AR33" s="194">
        <f>MAX(E33,Y33,T33,O33,J33,AD33,AI33,AN33)</f>
        <v>0</v>
      </c>
      <c r="AS33" s="195"/>
      <c r="AT33" s="188"/>
      <c r="AU33" s="191"/>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55" t="str">
        <f>IF(AG$10="","Remplir Case AF10",AG$10)</f>
        <v>Remplir Case AF10</v>
      </c>
      <c r="B35" s="149" t="e">
        <f>VLOOKUP(A35,Licencié!$A$2:$C$234,2,FALSE)</f>
        <v>#N/A</v>
      </c>
      <c r="C35" s="198"/>
      <c r="D35" s="198"/>
      <c r="E35" s="197"/>
      <c r="F35" s="199"/>
      <c r="G35" s="78"/>
      <c r="H35" s="198"/>
      <c r="I35" s="198"/>
      <c r="J35" s="197"/>
      <c r="K35" s="199"/>
      <c r="L35" s="78"/>
      <c r="M35" s="197"/>
      <c r="N35" s="198"/>
      <c r="O35" s="197"/>
      <c r="P35" s="199"/>
      <c r="Q35" s="78"/>
      <c r="R35" s="197"/>
      <c r="S35" s="198"/>
      <c r="T35" s="197"/>
      <c r="U35" s="199"/>
      <c r="V35" s="78"/>
      <c r="W35" s="197"/>
      <c r="X35" s="198"/>
      <c r="Y35" s="197"/>
      <c r="Z35" s="199"/>
      <c r="AA35" s="78"/>
      <c r="AB35" s="197"/>
      <c r="AC35" s="198"/>
      <c r="AD35" s="197"/>
      <c r="AE35" s="199"/>
      <c r="AF35" s="78"/>
      <c r="AG35" s="239"/>
      <c r="AH35" s="240"/>
      <c r="AI35" s="239"/>
      <c r="AJ35" s="241"/>
      <c r="AK35" s="78"/>
      <c r="AL35" s="197"/>
      <c r="AM35" s="198"/>
      <c r="AN35" s="197"/>
      <c r="AO35" s="198"/>
      <c r="AP35" s="184">
        <f>SUM(C35,H35,M35,R35,W35,AB35,AG35,AL35)</f>
        <v>0</v>
      </c>
      <c r="AQ35" s="185"/>
      <c r="AR35" s="184">
        <f>SUM(E35,J35,O35,T35,Y35,AD35,AI35,AN35)</f>
        <v>0</v>
      </c>
      <c r="AS35" s="185"/>
      <c r="AT35" s="187">
        <v>0</v>
      </c>
      <c r="AU35" s="190"/>
    </row>
    <row r="36" spans="1:47" ht="13.5" customHeight="1" hidden="1" outlineLevel="1" thickBot="1">
      <c r="A36" s="156"/>
      <c r="B36" s="150"/>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74" t="str">
        <f>IF(A35&lt;&gt;"Remplir Case AF10",VLOOKUP(A35,Licencié!$A$2:$C$234,3,FALSE),"CLUB")</f>
        <v>CLUB</v>
      </c>
      <c r="AH36" s="174"/>
      <c r="AI36" s="174"/>
      <c r="AJ36" s="175"/>
      <c r="AK36" s="77"/>
      <c r="AL36" s="94"/>
      <c r="AM36" s="71" t="str">
        <f>IF(AL37="","PM",IF(AL35&gt;AG39,"G",IF(AL35&lt;AG39,"P","N")))</f>
        <v>PM</v>
      </c>
      <c r="AN36" s="102"/>
      <c r="AO36" s="91"/>
      <c r="AP36" s="94"/>
      <c r="AQ36" s="192" t="s">
        <v>12</v>
      </c>
      <c r="AR36" s="193"/>
      <c r="AS36" s="93"/>
      <c r="AT36" s="187"/>
      <c r="AU36" s="190"/>
    </row>
    <row r="37" spans="1:47" ht="13.5" customHeight="1" hidden="1" outlineLevel="1" thickBot="1">
      <c r="A37" s="157"/>
      <c r="B37" s="151"/>
      <c r="C37" s="200">
        <f>IF(OR(C35="",E35=""),"",C35/E35)</f>
      </c>
      <c r="D37" s="201"/>
      <c r="E37" s="197"/>
      <c r="F37" s="199"/>
      <c r="G37" s="77"/>
      <c r="H37" s="200">
        <f>IF(OR(H35="",J35=""),"",H35/J35)</f>
      </c>
      <c r="I37" s="201"/>
      <c r="J37" s="197"/>
      <c r="K37" s="199"/>
      <c r="L37" s="77"/>
      <c r="M37" s="200">
        <f>IF(OR(M35="",O35=""),"",M35/O35)</f>
      </c>
      <c r="N37" s="201"/>
      <c r="O37" s="197"/>
      <c r="P37" s="199"/>
      <c r="Q37" s="77"/>
      <c r="R37" s="200">
        <f>IF(OR(R35="",T35=""),"",R35/T35)</f>
      </c>
      <c r="S37" s="201"/>
      <c r="T37" s="197"/>
      <c r="U37" s="199"/>
      <c r="V37" s="77"/>
      <c r="W37" s="200">
        <f>IF(OR(W35="",Y35=""),"",W35/Y35)</f>
      </c>
      <c r="X37" s="201"/>
      <c r="Y37" s="197"/>
      <c r="Z37" s="199"/>
      <c r="AA37" s="77"/>
      <c r="AB37" s="200">
        <f>IF(OR(AB35="",AD35=""),"",AB35/AD35)</f>
      </c>
      <c r="AC37" s="201"/>
      <c r="AD37" s="197"/>
      <c r="AE37" s="199"/>
      <c r="AF37" s="77"/>
      <c r="AG37" s="242"/>
      <c r="AH37" s="243"/>
      <c r="AI37" s="244"/>
      <c r="AJ37" s="245"/>
      <c r="AK37" s="77"/>
      <c r="AL37" s="200">
        <f>IF(OR(AL35="",AN35=""),"",AL35/AN35)</f>
      </c>
      <c r="AM37" s="201"/>
      <c r="AN37" s="197"/>
      <c r="AO37" s="198"/>
      <c r="AP37" s="167">
        <f>IF(AP35=0,"",AP35/AR35)</f>
      </c>
      <c r="AQ37" s="224"/>
      <c r="AR37" s="194">
        <f>MAX(E37,Y37,T37,O37,J37,AD37,AI37,AN37)</f>
        <v>0</v>
      </c>
      <c r="AS37" s="195"/>
      <c r="AT37" s="187"/>
      <c r="AU37" s="190"/>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55" t="str">
        <f>IF(AL$10="","Remplir Case AK10",AL$10)</f>
        <v>Remplir Case AK10</v>
      </c>
      <c r="B39" s="149" t="e">
        <f>VLOOKUP(A39,Licencié!$A$2:$C$234,2,FALSE)</f>
        <v>#N/A</v>
      </c>
      <c r="C39" s="171"/>
      <c r="D39" s="171"/>
      <c r="E39" s="169"/>
      <c r="F39" s="170"/>
      <c r="G39" s="80"/>
      <c r="H39" s="171"/>
      <c r="I39" s="171"/>
      <c r="J39" s="169"/>
      <c r="K39" s="170"/>
      <c r="L39" s="80"/>
      <c r="M39" s="169"/>
      <c r="N39" s="171"/>
      <c r="O39" s="169"/>
      <c r="P39" s="170"/>
      <c r="Q39" s="80"/>
      <c r="R39" s="169"/>
      <c r="S39" s="171"/>
      <c r="T39" s="169"/>
      <c r="U39" s="170"/>
      <c r="V39" s="80"/>
      <c r="W39" s="169"/>
      <c r="X39" s="171"/>
      <c r="Y39" s="169"/>
      <c r="Z39" s="170"/>
      <c r="AA39" s="80"/>
      <c r="AB39" s="169"/>
      <c r="AC39" s="171"/>
      <c r="AD39" s="169"/>
      <c r="AE39" s="170"/>
      <c r="AF39" s="80"/>
      <c r="AG39" s="169"/>
      <c r="AH39" s="171"/>
      <c r="AI39" s="169"/>
      <c r="AJ39" s="170"/>
      <c r="AK39" s="80"/>
      <c r="AL39" s="176"/>
      <c r="AM39" s="181"/>
      <c r="AN39" s="176"/>
      <c r="AO39" s="177"/>
      <c r="AP39" s="184">
        <f>SUM(C39,H39,M39,R39,W39,AB39,AG39,AL39)</f>
        <v>0</v>
      </c>
      <c r="AQ39" s="185"/>
      <c r="AR39" s="184">
        <f>SUM(E39,J39,O39,T39,Y39,AD39,AI39,AN39)</f>
        <v>0</v>
      </c>
      <c r="AS39" s="185"/>
      <c r="AT39" s="186">
        <v>0</v>
      </c>
      <c r="AU39" s="189"/>
    </row>
    <row r="40" spans="1:47" ht="13.5" customHeight="1" hidden="1" outlineLevel="1" thickBot="1">
      <c r="A40" s="156"/>
      <c r="B40" s="150"/>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74" t="str">
        <f>IF(A39&lt;&gt;"Remplir Case AK10",VLOOKUP(A39,Licencié!$A$2:$C$234,3,FALSE),"CLUB")</f>
        <v>CLUB</v>
      </c>
      <c r="AM40" s="174"/>
      <c r="AN40" s="174"/>
      <c r="AO40" s="175"/>
      <c r="AP40" s="94"/>
      <c r="AQ40" s="192" t="s">
        <v>12</v>
      </c>
      <c r="AR40" s="193"/>
      <c r="AS40" s="93"/>
      <c r="AT40" s="187"/>
      <c r="AU40" s="190"/>
    </row>
    <row r="41" spans="1:47" ht="13.5" customHeight="1" hidden="1" outlineLevel="1" thickBot="1">
      <c r="A41" s="196"/>
      <c r="B41" s="151"/>
      <c r="C41" s="167">
        <f>IF(OR(C39="",E39=""),"",C39/E39)</f>
      </c>
      <c r="D41" s="168"/>
      <c r="E41" s="165"/>
      <c r="F41" s="166"/>
      <c r="G41" s="89"/>
      <c r="H41" s="167">
        <f>IF(OR(H39="",J39=""),"",H39/J39)</f>
      </c>
      <c r="I41" s="168"/>
      <c r="J41" s="165"/>
      <c r="K41" s="166"/>
      <c r="L41" s="89"/>
      <c r="M41" s="167">
        <f>IF(OR(M39="",O39=""),"",M39/O39)</f>
      </c>
      <c r="N41" s="168"/>
      <c r="O41" s="165"/>
      <c r="P41" s="166"/>
      <c r="Q41" s="89"/>
      <c r="R41" s="167">
        <f>IF(OR(R39="",T39=""),"",R39/T39)</f>
      </c>
      <c r="S41" s="168"/>
      <c r="T41" s="165"/>
      <c r="U41" s="166"/>
      <c r="V41" s="89"/>
      <c r="W41" s="167">
        <f>IF(OR(W39="",Y39=""),"",W39/Y39)</f>
      </c>
      <c r="X41" s="168"/>
      <c r="Y41" s="165"/>
      <c r="Z41" s="166"/>
      <c r="AA41" s="89"/>
      <c r="AB41" s="167">
        <f>IF(OR(AB39="",AD39=""),"",AB39/AD39)</f>
      </c>
      <c r="AC41" s="168"/>
      <c r="AD41" s="165"/>
      <c r="AE41" s="166"/>
      <c r="AF41" s="89"/>
      <c r="AG41" s="167">
        <f>IF(OR(AG39="",AI39=""),"",AG39/AI39)</f>
      </c>
      <c r="AH41" s="168"/>
      <c r="AI41" s="248"/>
      <c r="AJ41" s="249"/>
      <c r="AK41" s="89"/>
      <c r="AL41" s="182"/>
      <c r="AM41" s="183"/>
      <c r="AN41" s="179"/>
      <c r="AO41" s="180"/>
      <c r="AP41" s="167">
        <f>IF(AP39=0,"",AP39/AR39)</f>
      </c>
      <c r="AQ41" s="168"/>
      <c r="AR41" s="194">
        <f>MAX(E41,Y41,T41,O41,J41,AD41,AI41,AN41)</f>
        <v>0</v>
      </c>
      <c r="AS41" s="195"/>
      <c r="AT41" s="188"/>
      <c r="AU41" s="191"/>
    </row>
    <row r="42" ht="12.75" collapsed="1"/>
    <row r="43" spans="1:47" ht="12.75">
      <c r="A43" s="223" t="s">
        <v>11</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row>
    <row r="44" spans="1:47" ht="12.75">
      <c r="A44" s="223"/>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row>
    <row r="45" spans="1:47" ht="12.75">
      <c r="A45" s="223"/>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row>
    <row r="46" spans="1:47" ht="12.75">
      <c r="A46" s="223"/>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row>
    <row r="47" spans="1:47" ht="12.75">
      <c r="A47" s="223"/>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row>
  </sheetData>
  <sheetProtection password="DE35" sheet="1" objects="1" scenarios="1"/>
  <mergeCells count="372">
    <mergeCell ref="AO1:AQ1"/>
    <mergeCell ref="AR1:AU1"/>
    <mergeCell ref="AL10:AO10"/>
    <mergeCell ref="AL40:AO40"/>
    <mergeCell ref="AL23:AM23"/>
    <mergeCell ref="AN23:AO23"/>
    <mergeCell ref="AL25:AM25"/>
    <mergeCell ref="AN25:AO25"/>
    <mergeCell ref="AL19:AM19"/>
    <mergeCell ref="AN19:AO19"/>
    <mergeCell ref="AL35:AM35"/>
    <mergeCell ref="AN35:AO35"/>
    <mergeCell ref="AL37:AM37"/>
    <mergeCell ref="AN37:AO37"/>
    <mergeCell ref="AL33:AM33"/>
    <mergeCell ref="AN33:AO33"/>
    <mergeCell ref="AL15:AM15"/>
    <mergeCell ref="AN15:AO15"/>
    <mergeCell ref="AL17:AM17"/>
    <mergeCell ref="AN17:AO17"/>
    <mergeCell ref="AL21:AM21"/>
    <mergeCell ref="AN21:AO21"/>
    <mergeCell ref="AL31:AM31"/>
    <mergeCell ref="AN31:AO31"/>
    <mergeCell ref="AL11:AM11"/>
    <mergeCell ref="AN11:AO11"/>
    <mergeCell ref="AL13:AM13"/>
    <mergeCell ref="AN13:AO13"/>
    <mergeCell ref="AD41:AE41"/>
    <mergeCell ref="AG41:AH41"/>
    <mergeCell ref="AI41:AJ41"/>
    <mergeCell ref="AP41:AQ41"/>
    <mergeCell ref="AL41:AM41"/>
    <mergeCell ref="AN41:AO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W27:X27"/>
    <mergeCell ref="Y27:Z27"/>
    <mergeCell ref="W29:X29"/>
    <mergeCell ref="Y29:Z29"/>
    <mergeCell ref="W28:Z28"/>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P27:AQ27"/>
    <mergeCell ref="AR27:AS27"/>
    <mergeCell ref="AG29:AH29"/>
    <mergeCell ref="AI29:AJ29"/>
    <mergeCell ref="AL27:AM27"/>
    <mergeCell ref="AN27:AO27"/>
    <mergeCell ref="AL29:AM29"/>
    <mergeCell ref="AN29:AO29"/>
    <mergeCell ref="AG27:AH27"/>
    <mergeCell ref="AI27:AJ27"/>
    <mergeCell ref="AP11:AQ11"/>
    <mergeCell ref="AR11:AS11"/>
    <mergeCell ref="AP13:AQ13"/>
    <mergeCell ref="AR13:AS13"/>
    <mergeCell ref="AP15:AQ15"/>
    <mergeCell ref="AR15:AS15"/>
    <mergeCell ref="AP17:AQ17"/>
    <mergeCell ref="AR17:AS17"/>
    <mergeCell ref="AQ16:AR16"/>
    <mergeCell ref="AG21:AH21"/>
    <mergeCell ref="AI21:AJ21"/>
    <mergeCell ref="AG23:AH23"/>
    <mergeCell ref="AI23:AJ23"/>
    <mergeCell ref="AG17:AH17"/>
    <mergeCell ref="AI17:AJ17"/>
    <mergeCell ref="AG19:AH19"/>
    <mergeCell ref="AI19:AJ19"/>
    <mergeCell ref="AI13:AJ13"/>
    <mergeCell ref="AG13:AH13"/>
    <mergeCell ref="AG15:AH15"/>
    <mergeCell ref="AI15:AJ15"/>
    <mergeCell ref="W35:X35"/>
    <mergeCell ref="Y35:Z35"/>
    <mergeCell ref="Y37:Z37"/>
    <mergeCell ref="W37:X37"/>
    <mergeCell ref="W19:X19"/>
    <mergeCell ref="Y19:Z19"/>
    <mergeCell ref="Y21:Z21"/>
    <mergeCell ref="W21:X21"/>
    <mergeCell ref="W15:X15"/>
    <mergeCell ref="Y15:Z15"/>
    <mergeCell ref="Y17:Z17"/>
    <mergeCell ref="W17:X17"/>
    <mergeCell ref="R29:S29"/>
    <mergeCell ref="R35:S35"/>
    <mergeCell ref="T35:U35"/>
    <mergeCell ref="T37:U37"/>
    <mergeCell ref="R37:S37"/>
    <mergeCell ref="R33:S33"/>
    <mergeCell ref="T31:U31"/>
    <mergeCell ref="T33:U33"/>
    <mergeCell ref="R31:S31"/>
    <mergeCell ref="O37:P37"/>
    <mergeCell ref="M37:N37"/>
    <mergeCell ref="R15:S15"/>
    <mergeCell ref="T15:U15"/>
    <mergeCell ref="T17:U17"/>
    <mergeCell ref="R17:S17"/>
    <mergeCell ref="R19:S19"/>
    <mergeCell ref="T19:U19"/>
    <mergeCell ref="T21:U21"/>
    <mergeCell ref="R21:S21"/>
    <mergeCell ref="J37:K37"/>
    <mergeCell ref="H37:I37"/>
    <mergeCell ref="M11:N11"/>
    <mergeCell ref="O11:P11"/>
    <mergeCell ref="O13:P13"/>
    <mergeCell ref="M13:N13"/>
    <mergeCell ref="M15:N15"/>
    <mergeCell ref="O15:P15"/>
    <mergeCell ref="M17:N17"/>
    <mergeCell ref="O17:P17"/>
    <mergeCell ref="AQ36:AR36"/>
    <mergeCell ref="H27:I27"/>
    <mergeCell ref="J27:K27"/>
    <mergeCell ref="H29:I29"/>
    <mergeCell ref="J29:K29"/>
    <mergeCell ref="M35:N35"/>
    <mergeCell ref="O35:P35"/>
    <mergeCell ref="R27:S27"/>
    <mergeCell ref="T27:U27"/>
    <mergeCell ref="T29:U29"/>
    <mergeCell ref="A23:A25"/>
    <mergeCell ref="A43:AU47"/>
    <mergeCell ref="A35:A37"/>
    <mergeCell ref="AU35:AU37"/>
    <mergeCell ref="C35:D35"/>
    <mergeCell ref="E35:F35"/>
    <mergeCell ref="C37:D37"/>
    <mergeCell ref="E37:F37"/>
    <mergeCell ref="H35:I35"/>
    <mergeCell ref="J35:K35"/>
    <mergeCell ref="AT23:AT25"/>
    <mergeCell ref="A27:A29"/>
    <mergeCell ref="AU27:AU29"/>
    <mergeCell ref="C15:D15"/>
    <mergeCell ref="E15:F15"/>
    <mergeCell ref="C17:D17"/>
    <mergeCell ref="E17:F17"/>
    <mergeCell ref="C19:D19"/>
    <mergeCell ref="E19:F19"/>
    <mergeCell ref="C21:D21"/>
    <mergeCell ref="AU19:AU21"/>
    <mergeCell ref="C27:D27"/>
    <mergeCell ref="E27:F27"/>
    <mergeCell ref="H19:I19"/>
    <mergeCell ref="J19:K19"/>
    <mergeCell ref="H23:I23"/>
    <mergeCell ref="J23:K23"/>
    <mergeCell ref="J25:K25"/>
    <mergeCell ref="AT19:AT21"/>
    <mergeCell ref="AU23:AU25"/>
    <mergeCell ref="AI11:AJ11"/>
    <mergeCell ref="A15:A17"/>
    <mergeCell ref="AU15:AU17"/>
    <mergeCell ref="H11:I11"/>
    <mergeCell ref="J11:K11"/>
    <mergeCell ref="J13:K13"/>
    <mergeCell ref="H13:I13"/>
    <mergeCell ref="R11:S11"/>
    <mergeCell ref="T11:U11"/>
    <mergeCell ref="R13:S13"/>
    <mergeCell ref="R10:U10"/>
    <mergeCell ref="AU11:AU13"/>
    <mergeCell ref="T13:U13"/>
    <mergeCell ref="W11:X11"/>
    <mergeCell ref="Y11:Z11"/>
    <mergeCell ref="Y13:Z13"/>
    <mergeCell ref="W13:X13"/>
    <mergeCell ref="AG11:AH11"/>
    <mergeCell ref="AQ12:AR12"/>
    <mergeCell ref="AT11:AT13"/>
    <mergeCell ref="W10:Z10"/>
    <mergeCell ref="AP10:AS10"/>
    <mergeCell ref="AG10:AJ10"/>
    <mergeCell ref="H5:K5"/>
    <mergeCell ref="AP5:AS5"/>
    <mergeCell ref="H6:I6"/>
    <mergeCell ref="J6:K6"/>
    <mergeCell ref="AP6:AQ6"/>
    <mergeCell ref="H10:K10"/>
    <mergeCell ref="M10:P10"/>
    <mergeCell ref="AQ20:AR20"/>
    <mergeCell ref="AQ24:AR24"/>
    <mergeCell ref="AQ28:AR28"/>
    <mergeCell ref="AP19:AQ19"/>
    <mergeCell ref="AR19:AS19"/>
    <mergeCell ref="AP21:AQ21"/>
    <mergeCell ref="AR21:AS21"/>
    <mergeCell ref="AP23:AQ23"/>
    <mergeCell ref="AR23:AS23"/>
    <mergeCell ref="AR25:AS25"/>
    <mergeCell ref="AR6:AS6"/>
    <mergeCell ref="AP8:AQ8"/>
    <mergeCell ref="AR8:AS8"/>
    <mergeCell ref="AP7:AT7"/>
    <mergeCell ref="AB10:AE10"/>
    <mergeCell ref="AB11:AC11"/>
    <mergeCell ref="AD11:AE11"/>
    <mergeCell ref="AB13:AC13"/>
    <mergeCell ref="AD13:AE13"/>
    <mergeCell ref="AB15:AC15"/>
    <mergeCell ref="AD15:AE15"/>
    <mergeCell ref="AB17:AC17"/>
    <mergeCell ref="AD17:AE17"/>
    <mergeCell ref="AB19:AC19"/>
    <mergeCell ref="AD19:AE19"/>
    <mergeCell ref="AB21:AC21"/>
    <mergeCell ref="AD21:AE21"/>
    <mergeCell ref="AB35:AC35"/>
    <mergeCell ref="AD35:AE35"/>
    <mergeCell ref="AB37:AC37"/>
    <mergeCell ref="AD37:AE37"/>
    <mergeCell ref="A31:A33"/>
    <mergeCell ref="C31:D31"/>
    <mergeCell ref="E31:F31"/>
    <mergeCell ref="H31:I31"/>
    <mergeCell ref="C33:D33"/>
    <mergeCell ref="E33:F33"/>
    <mergeCell ref="H33:I33"/>
    <mergeCell ref="AR31:AS31"/>
    <mergeCell ref="AT31:AT33"/>
    <mergeCell ref="AU31:AU33"/>
    <mergeCell ref="AQ32:AR32"/>
    <mergeCell ref="AR33:AS33"/>
    <mergeCell ref="AP31:AQ31"/>
    <mergeCell ref="AP33:AQ33"/>
    <mergeCell ref="W33:X33"/>
    <mergeCell ref="Y33:Z33"/>
    <mergeCell ref="AB33:AC33"/>
    <mergeCell ref="AB23:AC23"/>
    <mergeCell ref="W31:X31"/>
    <mergeCell ref="Y31:Z31"/>
    <mergeCell ref="W23:X23"/>
    <mergeCell ref="Y23:Z23"/>
    <mergeCell ref="Y25:Z25"/>
    <mergeCell ref="W25:X25"/>
    <mergeCell ref="AD33:AE33"/>
    <mergeCell ref="AG33:AH33"/>
    <mergeCell ref="AI33:AJ33"/>
    <mergeCell ref="AB31:AC31"/>
    <mergeCell ref="AG31:AH31"/>
    <mergeCell ref="AI31:AJ31"/>
    <mergeCell ref="AD23:AE23"/>
    <mergeCell ref="AB25:AC25"/>
    <mergeCell ref="AD25:AE25"/>
    <mergeCell ref="AG25:AH25"/>
    <mergeCell ref="AI25:AJ25"/>
    <mergeCell ref="AB32:AE32"/>
    <mergeCell ref="AD31:AE31"/>
    <mergeCell ref="AB27:AC27"/>
    <mergeCell ref="AD27:AE27"/>
    <mergeCell ref="AB29:AC29"/>
    <mergeCell ref="AD29:AE29"/>
    <mergeCell ref="R8:S8"/>
    <mergeCell ref="T6:U6"/>
    <mergeCell ref="T8:U8"/>
    <mergeCell ref="R6:S6"/>
    <mergeCell ref="B35:B37"/>
    <mergeCell ref="B39:B41"/>
    <mergeCell ref="B11:B13"/>
    <mergeCell ref="B15:B17"/>
    <mergeCell ref="B19:B21"/>
    <mergeCell ref="B23:B25"/>
    <mergeCell ref="B31:B33"/>
    <mergeCell ref="J33:K33"/>
    <mergeCell ref="M33:N33"/>
    <mergeCell ref="O33:P33"/>
    <mergeCell ref="J31:K31"/>
    <mergeCell ref="M31:N31"/>
    <mergeCell ref="O31:P31"/>
    <mergeCell ref="C23:D23"/>
    <mergeCell ref="E23:F23"/>
    <mergeCell ref="E25:F25"/>
    <mergeCell ref="M20:P20"/>
    <mergeCell ref="B9:O9"/>
    <mergeCell ref="B27:B29"/>
    <mergeCell ref="C10:F10"/>
    <mergeCell ref="A11:A13"/>
    <mergeCell ref="A19:A21"/>
    <mergeCell ref="C25:D25"/>
    <mergeCell ref="J21:K21"/>
    <mergeCell ref="H21:I21"/>
    <mergeCell ref="H25:I25"/>
    <mergeCell ref="E21:F21"/>
    <mergeCell ref="A1:D1"/>
    <mergeCell ref="AC1:AM1"/>
    <mergeCell ref="A4:A6"/>
    <mergeCell ref="B7:K7"/>
    <mergeCell ref="R5:U5"/>
    <mergeCell ref="N1:P1"/>
    <mergeCell ref="Y1:Z1"/>
    <mergeCell ref="S1:X1"/>
    <mergeCell ref="F1:H1"/>
    <mergeCell ref="J1:M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tabSelected="1" zoomScale="75" zoomScaleNormal="75" workbookViewId="0" topLeftCell="O4">
      <selection activeCell="AB21" sqref="AB21:AC21"/>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19</v>
      </c>
      <c r="B1" s="143"/>
      <c r="C1" s="143"/>
      <c r="D1" s="143"/>
      <c r="E1" s="143"/>
      <c r="F1" s="143" t="s">
        <v>518</v>
      </c>
      <c r="G1" s="143"/>
      <c r="H1" s="144"/>
      <c r="I1" s="43"/>
      <c r="J1" s="143" t="s">
        <v>15</v>
      </c>
      <c r="K1" s="143"/>
      <c r="L1" s="143"/>
      <c r="M1" s="143"/>
      <c r="N1" s="143" t="s">
        <v>516</v>
      </c>
      <c r="O1" s="143"/>
      <c r="P1" s="143"/>
      <c r="Q1" s="42"/>
      <c r="R1" s="43"/>
      <c r="S1" s="142" t="s">
        <v>16</v>
      </c>
      <c r="T1" s="143"/>
      <c r="U1" s="143"/>
      <c r="V1" s="143"/>
      <c r="W1" s="143"/>
      <c r="X1" s="143"/>
      <c r="Y1" s="143" t="s">
        <v>520</v>
      </c>
      <c r="Z1" s="143"/>
      <c r="AA1" s="42"/>
      <c r="AB1" s="43"/>
      <c r="AC1" s="142" t="s">
        <v>17</v>
      </c>
      <c r="AD1" s="143"/>
      <c r="AE1" s="143"/>
      <c r="AF1" s="143"/>
      <c r="AG1" s="143" t="s">
        <v>521</v>
      </c>
      <c r="AH1" s="143"/>
      <c r="AI1" s="143"/>
      <c r="AJ1" s="143"/>
      <c r="AK1" s="143"/>
      <c r="AL1" s="143"/>
      <c r="AM1" s="144"/>
      <c r="AN1" s="43"/>
      <c r="AO1" s="250" t="s">
        <v>20</v>
      </c>
      <c r="AP1" s="251"/>
      <c r="AQ1" s="251"/>
      <c r="AR1" s="252" t="s">
        <v>522</v>
      </c>
      <c r="AS1" s="252"/>
      <c r="AT1" s="252"/>
      <c r="AU1" s="253"/>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254" t="s">
        <v>526</v>
      </c>
      <c r="B4" s="25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256"/>
      <c r="B5" s="257"/>
      <c r="C5" s="9"/>
      <c r="D5" s="9"/>
      <c r="E5" s="9"/>
      <c r="F5" s="9"/>
      <c r="G5" s="9"/>
      <c r="H5" s="214"/>
      <c r="I5" s="214"/>
      <c r="J5" s="214"/>
      <c r="K5" s="214"/>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39" t="s">
        <v>0</v>
      </c>
      <c r="AQ5" s="340"/>
      <c r="AR5" s="340"/>
      <c r="AS5" s="341"/>
      <c r="AT5" s="16"/>
      <c r="AU5" s="10"/>
    </row>
    <row r="6" spans="1:47" ht="18.75" customHeight="1" thickBot="1">
      <c r="A6" s="256"/>
      <c r="B6" s="257"/>
      <c r="C6" s="9"/>
      <c r="D6" s="9"/>
      <c r="E6" s="9"/>
      <c r="F6" s="9"/>
      <c r="G6" s="9"/>
      <c r="H6" s="215"/>
      <c r="I6" s="215"/>
      <c r="J6" s="215"/>
      <c r="K6" s="215"/>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50" t="s">
        <v>4</v>
      </c>
      <c r="AQ6" s="358"/>
      <c r="AR6" s="350" t="s">
        <v>5</v>
      </c>
      <c r="AS6" s="351"/>
      <c r="AT6" s="17"/>
      <c r="AU6" s="10"/>
    </row>
    <row r="7" spans="1:47" ht="18.75" customHeight="1" thickBot="1">
      <c r="A7" s="256"/>
      <c r="B7" s="257"/>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52" t="s">
        <v>6</v>
      </c>
      <c r="AR7" s="353"/>
      <c r="AS7" s="15"/>
      <c r="AT7" s="17"/>
      <c r="AU7" s="10"/>
    </row>
    <row r="8" spans="1:47" ht="18" customHeight="1" thickBot="1">
      <c r="A8" s="8"/>
      <c r="B8" s="9"/>
      <c r="C8" s="9"/>
      <c r="D8" s="9"/>
      <c r="E8" s="9"/>
      <c r="F8" s="9"/>
      <c r="G8" s="9"/>
      <c r="H8" s="342"/>
      <c r="I8" s="342"/>
      <c r="J8" s="215"/>
      <c r="K8" s="215"/>
      <c r="L8" s="20"/>
      <c r="M8" s="9"/>
      <c r="N8" s="9"/>
      <c r="O8" s="9"/>
      <c r="P8" s="363" t="s">
        <v>14</v>
      </c>
      <c r="Q8" s="364"/>
      <c r="R8" s="364"/>
      <c r="S8" s="364"/>
      <c r="T8" s="364"/>
      <c r="U8" s="364"/>
      <c r="V8" s="364"/>
      <c r="W8" s="364"/>
      <c r="X8" s="364"/>
      <c r="Y8" s="364"/>
      <c r="Z8" s="364"/>
      <c r="AA8" s="364"/>
      <c r="AB8" s="364"/>
      <c r="AC8" s="365"/>
      <c r="AD8" s="39"/>
      <c r="AE8" s="39"/>
      <c r="AF8" s="9"/>
      <c r="AG8" s="9"/>
      <c r="AH8" s="9"/>
      <c r="AI8" s="9"/>
      <c r="AJ8" s="9"/>
      <c r="AK8" s="9"/>
      <c r="AL8" s="21"/>
      <c r="AM8" s="9"/>
      <c r="AN8" s="9"/>
      <c r="AO8" s="9"/>
      <c r="AP8" s="354" t="s">
        <v>7</v>
      </c>
      <c r="AQ8" s="355"/>
      <c r="AR8" s="356" t="s">
        <v>8</v>
      </c>
      <c r="AS8" s="35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43" t="s">
        <v>523</v>
      </c>
      <c r="D10" s="343"/>
      <c r="E10" s="344"/>
      <c r="F10" s="345"/>
      <c r="G10" s="120"/>
      <c r="H10" s="343" t="s">
        <v>524</v>
      </c>
      <c r="I10" s="343"/>
      <c r="J10" s="344"/>
      <c r="K10" s="345"/>
      <c r="L10" s="120"/>
      <c r="M10" s="346" t="s">
        <v>525</v>
      </c>
      <c r="N10" s="343"/>
      <c r="O10" s="344"/>
      <c r="P10" s="345"/>
      <c r="Q10" s="120"/>
      <c r="R10" s="343" t="s">
        <v>519</v>
      </c>
      <c r="S10" s="343"/>
      <c r="T10" s="344"/>
      <c r="U10" s="347"/>
      <c r="V10" s="121"/>
      <c r="W10" s="334" t="str">
        <f>A11</f>
        <v>RENAULDON Guy</v>
      </c>
      <c r="X10" s="335"/>
      <c r="Y10" s="335"/>
      <c r="Z10" s="336"/>
      <c r="AA10" s="121"/>
      <c r="AB10" s="334" t="str">
        <f>A15</f>
        <v>GRONIER Sebastien</v>
      </c>
      <c r="AC10" s="335"/>
      <c r="AD10" s="335"/>
      <c r="AE10" s="336"/>
      <c r="AF10" s="121"/>
      <c r="AG10" s="334" t="str">
        <f>A19</f>
        <v>LUDGER Christophe</v>
      </c>
      <c r="AH10" s="335"/>
      <c r="AI10" s="335"/>
      <c r="AJ10" s="336"/>
      <c r="AK10" s="121"/>
      <c r="AL10" s="334" t="str">
        <f>A23</f>
        <v>POUX Daniel</v>
      </c>
      <c r="AM10" s="335"/>
      <c r="AN10" s="335"/>
      <c r="AO10" s="336"/>
      <c r="AP10" s="337" t="s">
        <v>0</v>
      </c>
      <c r="AQ10" s="335"/>
      <c r="AR10" s="335"/>
      <c r="AS10" s="338"/>
      <c r="AT10" s="122" t="s">
        <v>9</v>
      </c>
      <c r="AU10" s="122" t="s">
        <v>1</v>
      </c>
    </row>
    <row r="11" spans="1:47" ht="13.5" customHeight="1" outlineLevel="1" thickBot="1">
      <c r="A11" s="330" t="str">
        <f>IF(C$10="","Remplir Case C10",C$10)</f>
        <v>RENAULDON Guy</v>
      </c>
      <c r="B11" s="366" t="str">
        <f>VLOOKUP(A11,Licencié!$A$2:$C$234,2,FALSE)</f>
        <v>122045B</v>
      </c>
      <c r="C11" s="300"/>
      <c r="D11" s="300"/>
      <c r="E11" s="301"/>
      <c r="F11" s="302" t="s">
        <v>2</v>
      </c>
      <c r="G11" s="85"/>
      <c r="H11" s="270">
        <v>16</v>
      </c>
      <c r="I11" s="270"/>
      <c r="J11" s="269">
        <v>19</v>
      </c>
      <c r="K11" s="271"/>
      <c r="L11" s="117"/>
      <c r="M11" s="269">
        <v>40</v>
      </c>
      <c r="N11" s="270"/>
      <c r="O11" s="269">
        <v>37</v>
      </c>
      <c r="P11" s="271"/>
      <c r="Q11" s="117"/>
      <c r="R11" s="269">
        <v>27</v>
      </c>
      <c r="S11" s="270"/>
      <c r="T11" s="269">
        <v>45</v>
      </c>
      <c r="U11" s="271"/>
      <c r="V11" s="85"/>
      <c r="W11" s="300"/>
      <c r="X11" s="300"/>
      <c r="Y11" s="301"/>
      <c r="Z11" s="302"/>
      <c r="AA11" s="85"/>
      <c r="AB11" s="269"/>
      <c r="AC11" s="270"/>
      <c r="AD11" s="269"/>
      <c r="AE11" s="271"/>
      <c r="AF11" s="117"/>
      <c r="AG11" s="269">
        <v>28</v>
      </c>
      <c r="AH11" s="270"/>
      <c r="AI11" s="269">
        <v>45</v>
      </c>
      <c r="AJ11" s="271"/>
      <c r="AK11" s="117"/>
      <c r="AL11" s="269"/>
      <c r="AM11" s="270"/>
      <c r="AN11" s="269"/>
      <c r="AO11" s="271"/>
      <c r="AP11" s="348">
        <f>SUM(C11,H11,M11,R11,W11,AB11,AG11,AL11)</f>
        <v>111</v>
      </c>
      <c r="AQ11" s="349"/>
      <c r="AR11" s="322">
        <f>SUM(E11,J11,O11,T11,Y11,AD11,AI11,AN11)</f>
        <v>146</v>
      </c>
      <c r="AS11" s="323"/>
      <c r="AT11" s="317">
        <v>6</v>
      </c>
      <c r="AU11" s="216">
        <v>3</v>
      </c>
    </row>
    <row r="12" spans="1:47" ht="13.5" customHeight="1" outlineLevel="1" thickBot="1">
      <c r="A12" s="331"/>
      <c r="B12" s="367"/>
      <c r="C12" s="163" t="str">
        <f>IF(A11&lt;&gt;"Remplir Case C10",VLOOKUP(A11,Licencié!$A$2:$C$234,3,FALSE),"CLUB")</f>
        <v>LA LOUPE</v>
      </c>
      <c r="D12" s="163"/>
      <c r="E12" s="163"/>
      <c r="F12" s="164"/>
      <c r="G12" s="85"/>
      <c r="H12" s="123"/>
      <c r="I12" s="71" t="str">
        <f>IF(H13="","PM",IF(H11&gt;$C15,"G",IF(H11&lt;$C15,"P","N")))</f>
        <v>P</v>
      </c>
      <c r="J12" s="87">
        <v>3</v>
      </c>
      <c r="K12" s="88"/>
      <c r="L12" s="85"/>
      <c r="M12" s="86"/>
      <c r="N12" s="71" t="str">
        <f>IF(M13="","PM",IF(M11&gt;$C19,"G",IF(M11&lt;$C19,"P","N")))</f>
        <v>G</v>
      </c>
      <c r="O12" s="87">
        <v>2</v>
      </c>
      <c r="P12" s="88"/>
      <c r="Q12" s="85"/>
      <c r="R12" s="86"/>
      <c r="S12" s="71" t="str">
        <f>IF(R13="","PM",IF(R11&gt;$C23,"G",IF(R11&lt;$C23,"P","N")))</f>
        <v>P</v>
      </c>
      <c r="T12" s="87">
        <v>1</v>
      </c>
      <c r="U12" s="88"/>
      <c r="V12" s="85"/>
      <c r="W12" s="361" t="str">
        <f>IF(A11&lt;&gt;"Remplir Case C10",VLOOKUP(A11,Licencié!$A$2:$C$234,3,FALSE),"CLUB")</f>
        <v>LA LOUPE</v>
      </c>
      <c r="X12" s="361"/>
      <c r="Y12" s="361"/>
      <c r="Z12" s="362"/>
      <c r="AA12" s="85"/>
      <c r="AB12" s="86"/>
      <c r="AC12" s="71" t="str">
        <f>IF(AB13="","PM",IF(AB11&gt;$W15,"G",IF(AB11&lt;$W15,"P","N")))</f>
        <v>PM</v>
      </c>
      <c r="AD12" s="87"/>
      <c r="AE12" s="88"/>
      <c r="AF12" s="85"/>
      <c r="AG12" s="86"/>
      <c r="AH12" s="71" t="str">
        <f>IF(AG13="","PM",IF(AG11&gt;$W19,"G",IF(AG11&lt;$W19,"P","N")))</f>
        <v>P</v>
      </c>
      <c r="AI12" s="87">
        <v>4</v>
      </c>
      <c r="AJ12" s="88"/>
      <c r="AK12" s="85"/>
      <c r="AL12" s="86"/>
      <c r="AM12" s="71" t="str">
        <f>IF(AL13="","PM",IF(AL11&gt;$W23,"G",IF(AL11&lt;$W23,"P","N")))</f>
        <v>PM</v>
      </c>
      <c r="AN12" s="87"/>
      <c r="AO12" s="88"/>
      <c r="AP12" s="86"/>
      <c r="AQ12" s="326">
        <v>1.0810810810810811</v>
      </c>
      <c r="AR12" s="327"/>
      <c r="AS12" s="88"/>
      <c r="AT12" s="317"/>
      <c r="AU12" s="216"/>
    </row>
    <row r="13" spans="1:47" ht="13.5" customHeight="1" outlineLevel="1" thickBot="1">
      <c r="A13" s="333"/>
      <c r="B13" s="368"/>
      <c r="C13" s="303">
        <f>IF(C11="","",C11/F11)</f>
      </c>
      <c r="D13" s="303"/>
      <c r="E13" s="301"/>
      <c r="F13" s="302" t="s">
        <v>3</v>
      </c>
      <c r="G13" s="85"/>
      <c r="H13" s="137">
        <f>IF(OR(H11="",J11=""),"",H11/J11)</f>
        <v>0.8421052631578947</v>
      </c>
      <c r="I13" s="138"/>
      <c r="J13" s="269">
        <v>4</v>
      </c>
      <c r="K13" s="271"/>
      <c r="L13" s="85"/>
      <c r="M13" s="137">
        <f>IF(OR(M11="",O11=""),"",M11/O11)</f>
        <v>1.0810810810810811</v>
      </c>
      <c r="N13" s="138"/>
      <c r="O13" s="269">
        <v>7</v>
      </c>
      <c r="P13" s="271"/>
      <c r="Q13" s="85"/>
      <c r="R13" s="137">
        <f>IF(OR(R11="",T11=""),"",R11/T11)</f>
        <v>0.6</v>
      </c>
      <c r="S13" s="138"/>
      <c r="T13" s="269">
        <v>4</v>
      </c>
      <c r="U13" s="271"/>
      <c r="V13" s="85"/>
      <c r="W13" s="303"/>
      <c r="X13" s="303"/>
      <c r="Y13" s="301"/>
      <c r="Z13" s="302"/>
      <c r="AA13" s="85"/>
      <c r="AB13" s="137">
        <f>IF(OR(AB11="",AD11=""),"",AB11/AD11)</f>
      </c>
      <c r="AC13" s="138"/>
      <c r="AD13" s="269"/>
      <c r="AE13" s="271"/>
      <c r="AF13" s="85"/>
      <c r="AG13" s="137">
        <f>IF(OR(AG11="",AI11=""),"",AG11/AI11)</f>
        <v>0.6222222222222222</v>
      </c>
      <c r="AH13" s="138"/>
      <c r="AI13" s="269">
        <v>3</v>
      </c>
      <c r="AJ13" s="271"/>
      <c r="AK13" s="85"/>
      <c r="AL13" s="137">
        <f>IF(OR(AL11="",AN11=""),"",AL11/AN11)</f>
      </c>
      <c r="AM13" s="138"/>
      <c r="AN13" s="269"/>
      <c r="AO13" s="271"/>
      <c r="AP13" s="319">
        <f>IF(AP11=0,"",AP11/AR11)</f>
        <v>0.7602739726027398</v>
      </c>
      <c r="AQ13" s="320"/>
      <c r="AR13" s="324">
        <f>MAX(E13,Y13,T13,O13,J13,AD13,AI13,AN13)</f>
        <v>7</v>
      </c>
      <c r="AS13" s="325"/>
      <c r="AT13" s="317"/>
      <c r="AU13" s="216"/>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30" t="str">
        <f>IF(H$10="","Remplir Case H10",H$10)</f>
        <v>GRONIER Sebastien</v>
      </c>
      <c r="B15" s="369" t="e">
        <f>VLOOKUP(A15,Licencié!$A$2:$C$234,2,FALSE)</f>
        <v>#N/A</v>
      </c>
      <c r="C15" s="272">
        <v>40</v>
      </c>
      <c r="D15" s="273"/>
      <c r="E15" s="272">
        <v>19</v>
      </c>
      <c r="F15" s="274"/>
      <c r="G15" s="129"/>
      <c r="H15" s="314"/>
      <c r="I15" s="314"/>
      <c r="J15" s="258"/>
      <c r="K15" s="259"/>
      <c r="L15" s="130"/>
      <c r="M15" s="272">
        <v>40</v>
      </c>
      <c r="N15" s="273"/>
      <c r="O15" s="272">
        <v>19</v>
      </c>
      <c r="P15" s="274"/>
      <c r="Q15" s="115"/>
      <c r="R15" s="272">
        <v>40</v>
      </c>
      <c r="S15" s="273"/>
      <c r="T15" s="272">
        <v>21</v>
      </c>
      <c r="U15" s="274"/>
      <c r="V15" s="115"/>
      <c r="W15" s="272"/>
      <c r="X15" s="273"/>
      <c r="Y15" s="272"/>
      <c r="Z15" s="274"/>
      <c r="AA15" s="130"/>
      <c r="AB15" s="314"/>
      <c r="AC15" s="314"/>
      <c r="AD15" s="258"/>
      <c r="AE15" s="259"/>
      <c r="AF15" s="130"/>
      <c r="AG15" s="272"/>
      <c r="AH15" s="273"/>
      <c r="AI15" s="272"/>
      <c r="AJ15" s="274"/>
      <c r="AK15" s="115"/>
      <c r="AL15" s="272">
        <v>40</v>
      </c>
      <c r="AM15" s="273"/>
      <c r="AN15" s="272">
        <v>29</v>
      </c>
      <c r="AO15" s="274"/>
      <c r="AP15" s="348">
        <f>SUM(C15,H15,M15,R15,W15,AB15,AG15,AL15)</f>
        <v>160</v>
      </c>
      <c r="AQ15" s="349"/>
      <c r="AR15" s="322">
        <f>SUM(E15,J15,O15,T15,Y15,AD15,AI15,AN15)</f>
        <v>88</v>
      </c>
      <c r="AS15" s="323"/>
      <c r="AT15" s="316">
        <v>12</v>
      </c>
      <c r="AU15" s="219">
        <v>1</v>
      </c>
    </row>
    <row r="16" spans="1:47" ht="13.5" customHeight="1" outlineLevel="1" thickBot="1">
      <c r="A16" s="331"/>
      <c r="B16" s="370"/>
      <c r="C16" s="81"/>
      <c r="D16" s="71" t="str">
        <f>IF(C17="","PM",IF(C15&gt;H11,"G",IF(C15&lt;H11,"P","N")))</f>
        <v>G</v>
      </c>
      <c r="E16" s="82">
        <v>3</v>
      </c>
      <c r="F16" s="83"/>
      <c r="G16" s="84"/>
      <c r="H16" s="163" t="e">
        <f>IF(A15&lt;&gt;"Remplir Case H10",VLOOKUP(A15,Licencié!$A$2:$C$234,3,FALSE),"CLUB")</f>
        <v>#N/A</v>
      </c>
      <c r="I16" s="163"/>
      <c r="J16" s="163"/>
      <c r="K16" s="164"/>
      <c r="L16" s="85"/>
      <c r="M16" s="86"/>
      <c r="N16" s="71" t="str">
        <f>IF(M17="","PM",IF(M15&gt;H19,"G",IF(M15&lt;H19,"P","N")))</f>
        <v>G</v>
      </c>
      <c r="O16" s="87">
        <v>1</v>
      </c>
      <c r="P16" s="88"/>
      <c r="Q16" s="85"/>
      <c r="R16" s="86"/>
      <c r="S16" s="71" t="str">
        <f>IF(R17="","PM",IF(R15&gt;H23,"G",IF(R15&lt;H23,"P","N")))</f>
        <v>G</v>
      </c>
      <c r="T16" s="87">
        <v>2</v>
      </c>
      <c r="U16" s="88"/>
      <c r="V16" s="85"/>
      <c r="W16" s="86"/>
      <c r="X16" s="71" t="str">
        <f>IF(W17="","PM",IF(W15&gt;AB11,"G",IF(W15&lt;AB11,"P","N")))</f>
        <v>PM</v>
      </c>
      <c r="Y16" s="87"/>
      <c r="Z16" s="88"/>
      <c r="AA16" s="85"/>
      <c r="AB16" s="361" t="e">
        <f>IF(A15&lt;&gt;"Remplir Case H10",VLOOKUP(A15,Licencié!$A$2:$C$234,3,FALSE),"CLUB")</f>
        <v>#N/A</v>
      </c>
      <c r="AC16" s="361"/>
      <c r="AD16" s="361"/>
      <c r="AE16" s="362"/>
      <c r="AF16" s="85"/>
      <c r="AG16" s="86"/>
      <c r="AH16" s="71" t="str">
        <f>IF(AG17="","PM",IF(AG15&gt;$AB19,"G",IF(AG15&lt;$AB19,"P","N")))</f>
        <v>PM</v>
      </c>
      <c r="AI16" s="87"/>
      <c r="AJ16" s="88"/>
      <c r="AK16" s="85"/>
      <c r="AL16" s="86"/>
      <c r="AM16" s="71" t="str">
        <f>IF(AL17="","PM",IF(AL15&gt;$AB23,"G",IF(AL15&lt;$AB23,"P","N")))</f>
        <v>G</v>
      </c>
      <c r="AN16" s="87">
        <v>4</v>
      </c>
      <c r="AO16" s="88"/>
      <c r="AP16" s="86"/>
      <c r="AQ16" s="326">
        <v>2.1052631578947367</v>
      </c>
      <c r="AR16" s="327"/>
      <c r="AS16" s="88"/>
      <c r="AT16" s="317"/>
      <c r="AU16" s="216"/>
    </row>
    <row r="17" spans="1:47" ht="13.5" customHeight="1" outlineLevel="1" thickBot="1">
      <c r="A17" s="332"/>
      <c r="B17" s="371"/>
      <c r="C17" s="139">
        <f>IF(OR(C15="",E15=""),"",C15/E15)</f>
        <v>2.1052631578947367</v>
      </c>
      <c r="D17" s="134"/>
      <c r="E17" s="275">
        <v>8</v>
      </c>
      <c r="F17" s="276"/>
      <c r="G17" s="131"/>
      <c r="H17" s="310"/>
      <c r="I17" s="310"/>
      <c r="J17" s="311"/>
      <c r="K17" s="312"/>
      <c r="L17" s="116"/>
      <c r="M17" s="139">
        <f>IF(OR(M15="",O15=""),"",M15/O15)</f>
        <v>2.1052631578947367</v>
      </c>
      <c r="N17" s="134"/>
      <c r="O17" s="275">
        <v>10</v>
      </c>
      <c r="P17" s="276"/>
      <c r="Q17" s="116"/>
      <c r="R17" s="139">
        <f>IF(OR(R15="",T15=""),"",R15/T15)</f>
        <v>1.9047619047619047</v>
      </c>
      <c r="S17" s="134"/>
      <c r="T17" s="275">
        <v>8</v>
      </c>
      <c r="U17" s="276"/>
      <c r="V17" s="116"/>
      <c r="W17" s="139">
        <f>IF(OR(W15="",Y15=""),"",W15/Y15)</f>
      </c>
      <c r="X17" s="134"/>
      <c r="Y17" s="275"/>
      <c r="Z17" s="276"/>
      <c r="AA17" s="116"/>
      <c r="AB17" s="310"/>
      <c r="AC17" s="310"/>
      <c r="AD17" s="311"/>
      <c r="AE17" s="312"/>
      <c r="AF17" s="116"/>
      <c r="AG17" s="139">
        <f>IF(OR(AG15="",AI15=""),"",AG15/AI15)</f>
      </c>
      <c r="AH17" s="134"/>
      <c r="AI17" s="275"/>
      <c r="AJ17" s="276"/>
      <c r="AK17" s="116"/>
      <c r="AL17" s="139">
        <f>IF(OR(AL15="",AN15=""),"",AL15/AN15)</f>
        <v>1.3793103448275863</v>
      </c>
      <c r="AM17" s="134"/>
      <c r="AN17" s="275">
        <v>10</v>
      </c>
      <c r="AO17" s="276"/>
      <c r="AP17" s="319">
        <f>IF(AP15=0,"",AP15/AR15)</f>
        <v>1.8181818181818181</v>
      </c>
      <c r="AQ17" s="320"/>
      <c r="AR17" s="324">
        <f>MAX(E17,Y17,T17,O17,J17,AD17,AI17,AN17)</f>
        <v>10</v>
      </c>
      <c r="AS17" s="325"/>
      <c r="AT17" s="318"/>
      <c r="AU17" s="220"/>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30" t="str">
        <f>IF(M$10="","Remplir Case M10",M$10)</f>
        <v>LUDGER Christophe</v>
      </c>
      <c r="B19" s="366" t="str">
        <f>VLOOKUP(A19,Licencié!$A$2:$C$234,2,FALSE)</f>
        <v>018741V</v>
      </c>
      <c r="C19" s="270">
        <v>29</v>
      </c>
      <c r="D19" s="270"/>
      <c r="E19" s="269">
        <v>37</v>
      </c>
      <c r="F19" s="271"/>
      <c r="G19" s="117"/>
      <c r="H19" s="270">
        <v>22</v>
      </c>
      <c r="I19" s="270"/>
      <c r="J19" s="269">
        <v>19</v>
      </c>
      <c r="K19" s="271"/>
      <c r="L19" s="85"/>
      <c r="M19" s="301"/>
      <c r="N19" s="300"/>
      <c r="O19" s="301"/>
      <c r="P19" s="302"/>
      <c r="Q19" s="85"/>
      <c r="R19" s="269">
        <v>17</v>
      </c>
      <c r="S19" s="270"/>
      <c r="T19" s="269">
        <v>45</v>
      </c>
      <c r="U19" s="271"/>
      <c r="V19" s="117"/>
      <c r="W19" s="269">
        <v>36</v>
      </c>
      <c r="X19" s="270"/>
      <c r="Y19" s="269">
        <v>45</v>
      </c>
      <c r="Z19" s="271"/>
      <c r="AA19" s="117"/>
      <c r="AB19" s="269"/>
      <c r="AC19" s="270"/>
      <c r="AD19" s="269"/>
      <c r="AE19" s="271"/>
      <c r="AF19" s="85"/>
      <c r="AG19" s="300"/>
      <c r="AH19" s="300"/>
      <c r="AI19" s="301"/>
      <c r="AJ19" s="302" t="s">
        <v>2</v>
      </c>
      <c r="AK19" s="85"/>
      <c r="AL19" s="269"/>
      <c r="AM19" s="270"/>
      <c r="AN19" s="269"/>
      <c r="AO19" s="271"/>
      <c r="AP19" s="348">
        <f>SUM(C19,H19,M19,R19,W19,AB19,AG19,AL19)</f>
        <v>104</v>
      </c>
      <c r="AQ19" s="349"/>
      <c r="AR19" s="322">
        <f>SUM(E19,J19,O19,T19,Y19,AD19,AI19,AN19)</f>
        <v>146</v>
      </c>
      <c r="AS19" s="323"/>
      <c r="AT19" s="317">
        <v>6</v>
      </c>
      <c r="AU19" s="216">
        <v>4</v>
      </c>
    </row>
    <row r="20" spans="1:47" ht="13.5" customHeight="1" outlineLevel="1" thickBot="1">
      <c r="A20" s="331"/>
      <c r="B20" s="367"/>
      <c r="C20" s="123"/>
      <c r="D20" s="71" t="str">
        <f>IF(C21="","PM",IF(C19&gt;M11,"G",IF(C19&lt;M11,"P","N")))</f>
        <v>P</v>
      </c>
      <c r="E20" s="87">
        <v>2</v>
      </c>
      <c r="F20" s="88"/>
      <c r="G20" s="85"/>
      <c r="H20" s="123"/>
      <c r="I20" s="71" t="str">
        <f>IF(H21="","PM",IF(H19&gt;M15,"G",IF(H19&lt;M15,"P","N")))</f>
        <v>P</v>
      </c>
      <c r="J20" s="87">
        <v>1</v>
      </c>
      <c r="K20" s="88"/>
      <c r="L20" s="85"/>
      <c r="M20" s="163" t="str">
        <f>IF(A19&lt;&gt;"Remplir Case L10",VLOOKUP(A19,Licencié!$A$2:$C$234,3,FALSE),"CLUB")</f>
        <v>ANGERVILLE</v>
      </c>
      <c r="N20" s="163"/>
      <c r="O20" s="163"/>
      <c r="P20" s="164"/>
      <c r="Q20" s="85"/>
      <c r="R20" s="86"/>
      <c r="S20" s="71" t="str">
        <f>IF(R21="","PM",IF(R19&gt;M23,"G",IF(R19&lt;M23,"P","N")))</f>
        <v>P</v>
      </c>
      <c r="T20" s="87">
        <v>3</v>
      </c>
      <c r="U20" s="88"/>
      <c r="V20" s="85"/>
      <c r="W20" s="86"/>
      <c r="X20" s="71" t="str">
        <f>IF(W21="","PM",IF(W19&gt;AG11,"G",IF(W19&lt;AG11,"P","N")))</f>
        <v>G</v>
      </c>
      <c r="Y20" s="87">
        <v>4</v>
      </c>
      <c r="Z20" s="88"/>
      <c r="AA20" s="85"/>
      <c r="AB20" s="86"/>
      <c r="AC20" s="71" t="str">
        <f>IF(AB21="","PM",IF(AB19&gt;$AG15,"G",IF(AB19&lt;$AG15,"P","N")))</f>
        <v>PM</v>
      </c>
      <c r="AD20" s="87"/>
      <c r="AE20" s="88"/>
      <c r="AF20" s="85"/>
      <c r="AG20" s="361" t="str">
        <f>IF(A19&lt;&gt;"Remplir Case L10",VLOOKUP(A19,Licencié!$A$2:$C$234,3,FALSE),"CLUB")</f>
        <v>ANGERVILLE</v>
      </c>
      <c r="AH20" s="361"/>
      <c r="AI20" s="361"/>
      <c r="AJ20" s="362"/>
      <c r="AK20" s="85"/>
      <c r="AL20" s="86"/>
      <c r="AM20" s="71" t="str">
        <f>IF(AL21="","PM",IF(AL19&gt;$AG23,"G",IF(AL19&lt;$AG23,"P","N")))</f>
        <v>PM</v>
      </c>
      <c r="AN20" s="87"/>
      <c r="AO20" s="88"/>
      <c r="AP20" s="86"/>
      <c r="AQ20" s="326">
        <v>0.8</v>
      </c>
      <c r="AR20" s="327"/>
      <c r="AS20" s="88"/>
      <c r="AT20" s="317"/>
      <c r="AU20" s="216"/>
    </row>
    <row r="21" spans="1:47" ht="13.5" customHeight="1" outlineLevel="1" thickBot="1">
      <c r="A21" s="333"/>
      <c r="B21" s="368"/>
      <c r="C21" s="137">
        <f>IF(OR(C19="",E19=""),"",C19/E19)</f>
        <v>0.7837837837837838</v>
      </c>
      <c r="D21" s="138"/>
      <c r="E21" s="269">
        <v>5</v>
      </c>
      <c r="F21" s="271"/>
      <c r="G21" s="85"/>
      <c r="H21" s="137">
        <f>IF(OR(H19="",J19=""),"",H19/J19)</f>
        <v>1.1578947368421053</v>
      </c>
      <c r="I21" s="138"/>
      <c r="J21" s="269">
        <v>6</v>
      </c>
      <c r="K21" s="271"/>
      <c r="L21" s="85"/>
      <c r="M21" s="313"/>
      <c r="N21" s="303"/>
      <c r="O21" s="301"/>
      <c r="P21" s="302"/>
      <c r="Q21" s="85"/>
      <c r="R21" s="137">
        <f>IF(OR(R19="",T19=""),"",R19/T19)</f>
        <v>0.37777777777777777</v>
      </c>
      <c r="S21" s="138"/>
      <c r="T21" s="269">
        <v>2</v>
      </c>
      <c r="U21" s="271"/>
      <c r="V21" s="85"/>
      <c r="W21" s="137">
        <f>IF(OR(W19="",Y19=""),"",W19/Y19)</f>
        <v>0.8</v>
      </c>
      <c r="X21" s="138"/>
      <c r="Y21" s="269">
        <v>4</v>
      </c>
      <c r="Z21" s="271"/>
      <c r="AA21" s="85"/>
      <c r="AB21" s="137">
        <f>IF(OR(AB19="",AD19=""),"",AB19/AD19)</f>
      </c>
      <c r="AC21" s="138"/>
      <c r="AD21" s="269"/>
      <c r="AE21" s="271"/>
      <c r="AF21" s="85"/>
      <c r="AG21" s="303">
        <f>IF(AG19="","",AG19/AJ19)</f>
      </c>
      <c r="AH21" s="303"/>
      <c r="AI21" s="301"/>
      <c r="AJ21" s="302"/>
      <c r="AK21" s="85"/>
      <c r="AL21" s="137">
        <f>IF(OR(AL19="",AN19=""),"",AL19/AN19)</f>
      </c>
      <c r="AM21" s="138"/>
      <c r="AN21" s="269"/>
      <c r="AO21" s="271"/>
      <c r="AP21" s="319">
        <f>IF(AP19=0,"",AP19/AR19)</f>
        <v>0.7123287671232876</v>
      </c>
      <c r="AQ21" s="320"/>
      <c r="AR21" s="324">
        <f>MAX(E21,Y21,T21,O21,J21,AD21,AI21,AN21)</f>
        <v>6</v>
      </c>
      <c r="AS21" s="325"/>
      <c r="AT21" s="317"/>
      <c r="AU21" s="216"/>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30" t="str">
        <f>IF(R$10="","Remplir Case R10",R$10)</f>
        <v>POUX Daniel</v>
      </c>
      <c r="B23" s="366" t="str">
        <f>VLOOKUP(A23,Licencié!$A$2:$C$234,2,FALSE)</f>
        <v>018262K</v>
      </c>
      <c r="C23" s="273">
        <v>36</v>
      </c>
      <c r="D23" s="273"/>
      <c r="E23" s="272">
        <v>45</v>
      </c>
      <c r="F23" s="274"/>
      <c r="G23" s="115"/>
      <c r="H23" s="273">
        <v>9</v>
      </c>
      <c r="I23" s="273"/>
      <c r="J23" s="272">
        <v>21</v>
      </c>
      <c r="K23" s="274"/>
      <c r="L23" s="115"/>
      <c r="M23" s="272">
        <v>21</v>
      </c>
      <c r="N23" s="273"/>
      <c r="O23" s="272">
        <v>45</v>
      </c>
      <c r="P23" s="274"/>
      <c r="Q23" s="130"/>
      <c r="R23" s="258"/>
      <c r="S23" s="314"/>
      <c r="T23" s="258"/>
      <c r="U23" s="259"/>
      <c r="V23" s="130"/>
      <c r="W23" s="272"/>
      <c r="X23" s="273"/>
      <c r="Y23" s="272"/>
      <c r="Z23" s="274"/>
      <c r="AA23" s="115"/>
      <c r="AB23" s="272">
        <v>19</v>
      </c>
      <c r="AC23" s="273"/>
      <c r="AD23" s="272">
        <v>19</v>
      </c>
      <c r="AE23" s="274"/>
      <c r="AF23" s="115"/>
      <c r="AG23" s="272"/>
      <c r="AH23" s="273"/>
      <c r="AI23" s="272"/>
      <c r="AJ23" s="274"/>
      <c r="AK23" s="130"/>
      <c r="AL23" s="314"/>
      <c r="AM23" s="314"/>
      <c r="AN23" s="258"/>
      <c r="AO23" s="259"/>
      <c r="AP23" s="348">
        <f>SUM(C23,H23,M23,R23,W23,AB23,AG23,AL23)</f>
        <v>85</v>
      </c>
      <c r="AQ23" s="349"/>
      <c r="AR23" s="322">
        <f>SUM(E23,J23,O23,T23,Y23,AD23,AI23,AN23)</f>
        <v>130</v>
      </c>
      <c r="AS23" s="323"/>
      <c r="AT23" s="316">
        <v>8</v>
      </c>
      <c r="AU23" s="219">
        <v>2</v>
      </c>
    </row>
    <row r="24" spans="1:47" ht="13.5" customHeight="1" outlineLevel="1" thickBot="1">
      <c r="A24" s="331"/>
      <c r="B24" s="367"/>
      <c r="C24" s="123"/>
      <c r="D24" s="71" t="str">
        <f>IF(C25="","PM",IF(C23&gt;R11,"G",IF(C23&lt;R11,"P","N")))</f>
        <v>G</v>
      </c>
      <c r="E24" s="87">
        <v>1</v>
      </c>
      <c r="F24" s="88"/>
      <c r="G24" s="85"/>
      <c r="H24" s="123"/>
      <c r="I24" s="71" t="str">
        <f>IF(H25="","PM",IF(H23&gt;R15,"G",IF(H23&lt;R15,"P","N")))</f>
        <v>P</v>
      </c>
      <c r="J24" s="87">
        <v>2</v>
      </c>
      <c r="K24" s="88"/>
      <c r="L24" s="85"/>
      <c r="M24" s="86"/>
      <c r="N24" s="71" t="str">
        <f>IF(M25="","PM",IF(M23&gt;R19,"G",IF(M23&lt;R19,"P","N")))</f>
        <v>G</v>
      </c>
      <c r="O24" s="87">
        <v>3</v>
      </c>
      <c r="P24" s="88"/>
      <c r="Q24" s="85"/>
      <c r="R24" s="163" t="str">
        <f>IF(A23&lt;&gt;"Remplir Case Q10",VLOOKUP(A23,Licencié!$A$2:$C$234,3,FALSE),"CLUB")</f>
        <v>ANGERVILLE</v>
      </c>
      <c r="S24" s="163"/>
      <c r="T24" s="163"/>
      <c r="U24" s="164"/>
      <c r="V24" s="85"/>
      <c r="W24" s="86"/>
      <c r="X24" s="71" t="str">
        <f>IF(W25="","PM",IF(W23&gt;AL11,"G",IF(W23&lt;AL11,"P","N")))</f>
        <v>PM</v>
      </c>
      <c r="Y24" s="87"/>
      <c r="Z24" s="88"/>
      <c r="AA24" s="85"/>
      <c r="AB24" s="86"/>
      <c r="AC24" s="71" t="str">
        <f>IF(AB25="","PM",IF(AB23&gt;$AL15,"G",IF(AB23&lt;$AL15,"P","N")))</f>
        <v>P</v>
      </c>
      <c r="AD24" s="87">
        <v>4</v>
      </c>
      <c r="AE24" s="88"/>
      <c r="AF24" s="85"/>
      <c r="AG24" s="86"/>
      <c r="AH24" s="71" t="str">
        <f>IF(AG25="","PM",IF(AG23&gt;$AL19,"G",IF(AG23&lt;$AL19,"P","N")))</f>
        <v>PM</v>
      </c>
      <c r="AI24" s="87"/>
      <c r="AJ24" s="88"/>
      <c r="AK24" s="85"/>
      <c r="AL24" s="361" t="str">
        <f>IF(A23&lt;&gt;"Remplir Case Q10",VLOOKUP(A23,Licencié!$A$2:$C$234,3,FALSE),"CLUB")</f>
        <v>ANGERVILLE</v>
      </c>
      <c r="AM24" s="361"/>
      <c r="AN24" s="361"/>
      <c r="AO24" s="362"/>
      <c r="AP24" s="86"/>
      <c r="AQ24" s="326">
        <v>0.8</v>
      </c>
      <c r="AR24" s="327"/>
      <c r="AS24" s="88"/>
      <c r="AT24" s="317"/>
      <c r="AU24" s="216"/>
    </row>
    <row r="25" spans="1:47" ht="13.5" customHeight="1" outlineLevel="1" thickBot="1">
      <c r="A25" s="332"/>
      <c r="B25" s="368"/>
      <c r="C25" s="139">
        <f>IF(OR(C23="",E23=""),"",C23/E23)</f>
        <v>0.8</v>
      </c>
      <c r="D25" s="134"/>
      <c r="E25" s="275">
        <v>4</v>
      </c>
      <c r="F25" s="276"/>
      <c r="G25" s="116"/>
      <c r="H25" s="139">
        <f>IF(OR(H23="",J23=""),"",H23/J23)</f>
        <v>0.42857142857142855</v>
      </c>
      <c r="I25" s="134"/>
      <c r="J25" s="275">
        <v>2</v>
      </c>
      <c r="K25" s="276"/>
      <c r="L25" s="116"/>
      <c r="M25" s="139">
        <f>IF(OR(M23="",O23=""),"",M23/O23)</f>
        <v>0.4666666666666667</v>
      </c>
      <c r="N25" s="134"/>
      <c r="O25" s="275">
        <v>4</v>
      </c>
      <c r="P25" s="276"/>
      <c r="Q25" s="116"/>
      <c r="R25" s="309"/>
      <c r="S25" s="310"/>
      <c r="T25" s="311"/>
      <c r="U25" s="312"/>
      <c r="V25" s="116"/>
      <c r="W25" s="139">
        <f>IF(OR(W23="",Y23=""),"",W23/Y23)</f>
      </c>
      <c r="X25" s="134"/>
      <c r="Y25" s="275"/>
      <c r="Z25" s="276"/>
      <c r="AA25" s="116"/>
      <c r="AB25" s="139">
        <f>IF(OR(AB23="",AD23=""),"",AB23/AD23)</f>
        <v>1</v>
      </c>
      <c r="AC25" s="134"/>
      <c r="AD25" s="275">
        <v>2</v>
      </c>
      <c r="AE25" s="276"/>
      <c r="AF25" s="116"/>
      <c r="AG25" s="139">
        <f>IF(OR(AG23="",AI23=""),"",AG23/AI23)</f>
      </c>
      <c r="AH25" s="134"/>
      <c r="AI25" s="275"/>
      <c r="AJ25" s="276"/>
      <c r="AK25" s="116"/>
      <c r="AL25" s="310">
        <f>IF(AL23="","",AL23/AO23)</f>
      </c>
      <c r="AM25" s="310"/>
      <c r="AN25" s="311"/>
      <c r="AO25" s="312"/>
      <c r="AP25" s="319">
        <f>IF(AP23=0,"",AP23/AR23)</f>
        <v>0.6538461538461539</v>
      </c>
      <c r="AQ25" s="320"/>
      <c r="AR25" s="324">
        <f>MAX(E25,Y25,T25,O25,J25,AD25,AI25,AN25)</f>
        <v>4</v>
      </c>
      <c r="AS25" s="325"/>
      <c r="AT25" s="318"/>
      <c r="AU25" s="220"/>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28" t="str">
        <f>W10</f>
        <v>RENAULDON Guy</v>
      </c>
      <c r="B27" s="372" t="str">
        <f>VLOOKUP(A27,Licencié!$A$2:$C$234,2,FALSE)</f>
        <v>122045B</v>
      </c>
      <c r="C27" s="261"/>
      <c r="D27" s="261"/>
      <c r="E27" s="260"/>
      <c r="F27" s="262"/>
      <c r="G27" s="22"/>
      <c r="H27" s="261"/>
      <c r="I27" s="261"/>
      <c r="J27" s="260"/>
      <c r="K27" s="262"/>
      <c r="L27" s="22"/>
      <c r="M27" s="260"/>
      <c r="N27" s="261"/>
      <c r="O27" s="260"/>
      <c r="P27" s="262"/>
      <c r="Q27" s="22"/>
      <c r="R27" s="260"/>
      <c r="S27" s="261"/>
      <c r="T27" s="260"/>
      <c r="U27" s="262"/>
      <c r="V27" s="22"/>
      <c r="W27" s="304"/>
      <c r="X27" s="305"/>
      <c r="Y27" s="304"/>
      <c r="Z27" s="306"/>
      <c r="AA27" s="22"/>
      <c r="AB27" s="260"/>
      <c r="AC27" s="261"/>
      <c r="AD27" s="260"/>
      <c r="AE27" s="262"/>
      <c r="AF27" s="22"/>
      <c r="AG27" s="260"/>
      <c r="AH27" s="261"/>
      <c r="AI27" s="260"/>
      <c r="AJ27" s="262"/>
      <c r="AK27" s="22"/>
      <c r="AL27" s="260"/>
      <c r="AM27" s="261"/>
      <c r="AN27" s="321"/>
      <c r="AO27" s="262"/>
      <c r="AP27" s="292">
        <f>SUM(C27,H27,M27,R27,W27,AB27,AG27,AL27)</f>
        <v>0</v>
      </c>
      <c r="AQ27" s="293"/>
      <c r="AR27" s="281">
        <f>SUM(E27,J27,O27,T27,Y27,AD27,AI27,AN27)</f>
        <v>0</v>
      </c>
      <c r="AS27" s="282"/>
      <c r="AT27" s="284">
        <v>0</v>
      </c>
      <c r="AU27" s="287"/>
    </row>
    <row r="28" spans="1:47" ht="13.5" customHeight="1" hidden="1" outlineLevel="1" thickBot="1">
      <c r="A28" s="298"/>
      <c r="B28" s="373"/>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60"/>
      <c r="X28" s="261"/>
      <c r="Y28" s="261"/>
      <c r="Z28" s="262"/>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289" t="s">
        <v>12</v>
      </c>
      <c r="AR28" s="290"/>
      <c r="AS28" s="3"/>
      <c r="AT28" s="284"/>
      <c r="AU28" s="287"/>
    </row>
    <row r="29" spans="1:47" ht="13.5" customHeight="1" hidden="1" outlineLevel="1" thickBot="1">
      <c r="A29" s="329"/>
      <c r="B29" s="374"/>
      <c r="C29" s="268">
        <f>IF(C27="","",C27/E27)</f>
      </c>
      <c r="D29" s="268"/>
      <c r="E29" s="260"/>
      <c r="F29" s="262"/>
      <c r="G29" s="22"/>
      <c r="H29" s="268">
        <f>IF(H27="","",H27/J27)</f>
      </c>
      <c r="I29" s="268"/>
      <c r="J29" s="260"/>
      <c r="K29" s="262"/>
      <c r="L29" s="22"/>
      <c r="M29" s="267">
        <f>IF(M27="","",M27/O27)</f>
      </c>
      <c r="N29" s="268"/>
      <c r="O29" s="260"/>
      <c r="P29" s="262"/>
      <c r="Q29" s="22"/>
      <c r="R29" s="267">
        <f>IF(R27="","",R27/T27)</f>
      </c>
      <c r="S29" s="268"/>
      <c r="T29" s="260"/>
      <c r="U29" s="262"/>
      <c r="V29" s="22"/>
      <c r="W29" s="307"/>
      <c r="X29" s="308"/>
      <c r="Y29" s="304"/>
      <c r="Z29" s="306"/>
      <c r="AA29" s="22"/>
      <c r="AB29" s="267">
        <f>IF(AB27="","",AB27/AD27)</f>
      </c>
      <c r="AC29" s="268"/>
      <c r="AD29" s="260"/>
      <c r="AE29" s="262"/>
      <c r="AF29" s="22"/>
      <c r="AG29" s="267">
        <f>IF(AG27="","",AG27/AI27)</f>
      </c>
      <c r="AH29" s="268"/>
      <c r="AI29" s="260"/>
      <c r="AJ29" s="262"/>
      <c r="AK29" s="22"/>
      <c r="AL29" s="267">
        <f>IF(AL27="","",AL27/AN27)</f>
      </c>
      <c r="AM29" s="268"/>
      <c r="AN29" s="260"/>
      <c r="AO29" s="262"/>
      <c r="AP29" s="279">
        <f>IF(AP27=0,"",AP27/AR27)</f>
      </c>
      <c r="AQ29" s="280"/>
      <c r="AR29" s="277">
        <f>MAX(E29,Y29,T29,O29,J29,AD29,AI29,AN29)</f>
        <v>0</v>
      </c>
      <c r="AS29" s="278"/>
      <c r="AT29" s="284"/>
      <c r="AU29" s="287"/>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297" t="str">
        <f>AB10</f>
        <v>GRONIER Sebastien</v>
      </c>
      <c r="B31" s="372" t="e">
        <f>VLOOKUP(A31,Licencié!$A$2:$C$234,2,FALSE)</f>
        <v>#N/A</v>
      </c>
      <c r="C31" s="291"/>
      <c r="D31" s="291"/>
      <c r="E31" s="281"/>
      <c r="F31" s="282"/>
      <c r="G31" s="31"/>
      <c r="H31" s="291"/>
      <c r="I31" s="291"/>
      <c r="J31" s="281"/>
      <c r="K31" s="282"/>
      <c r="L31" s="31"/>
      <c r="M31" s="281"/>
      <c r="N31" s="291"/>
      <c r="O31" s="281"/>
      <c r="P31" s="282"/>
      <c r="Q31" s="31"/>
      <c r="R31" s="281"/>
      <c r="S31" s="291"/>
      <c r="T31" s="281"/>
      <c r="U31" s="282"/>
      <c r="V31" s="31"/>
      <c r="W31" s="281"/>
      <c r="X31" s="291"/>
      <c r="Y31" s="281"/>
      <c r="Z31" s="282"/>
      <c r="AA31" s="31"/>
      <c r="AB31" s="294"/>
      <c r="AC31" s="295"/>
      <c r="AD31" s="294"/>
      <c r="AE31" s="296"/>
      <c r="AF31" s="31"/>
      <c r="AG31" s="281"/>
      <c r="AH31" s="291"/>
      <c r="AI31" s="281"/>
      <c r="AJ31" s="282"/>
      <c r="AK31" s="31"/>
      <c r="AL31" s="281"/>
      <c r="AM31" s="291"/>
      <c r="AN31" s="281"/>
      <c r="AO31" s="282"/>
      <c r="AP31" s="359">
        <f>SUM(C31,H31,M31,R31,W31,AB31,AG31,AL31)</f>
        <v>0</v>
      </c>
      <c r="AQ31" s="360"/>
      <c r="AR31" s="260">
        <f>SUM(E31,J31,O31,T31,Y31,AD31,AI31,AN31)</f>
        <v>0</v>
      </c>
      <c r="AS31" s="262"/>
      <c r="AT31" s="283">
        <v>0</v>
      </c>
      <c r="AU31" s="286"/>
    </row>
    <row r="32" spans="1:47" ht="13.5" customHeight="1" hidden="1" outlineLevel="1" thickBot="1">
      <c r="A32" s="298"/>
      <c r="B32" s="373"/>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60"/>
      <c r="AC32" s="261"/>
      <c r="AD32" s="261"/>
      <c r="AE32" s="262"/>
      <c r="AF32" s="22"/>
      <c r="AG32" s="2"/>
      <c r="AH32" s="4" t="str">
        <f>IF(AG33="","PM",IF(AG31&gt;$AB35,"G",IF(AG31&lt;$AB35,"P","N")))</f>
        <v>PM</v>
      </c>
      <c r="AI32" s="18"/>
      <c r="AJ32" s="3"/>
      <c r="AK32" s="22"/>
      <c r="AL32" s="2"/>
      <c r="AM32" s="4" t="str">
        <f>IF(AL33="","PM",IF(AL31&gt;$W39,"G",IF(AL31&lt;$W39,"P","N")))</f>
        <v>PM</v>
      </c>
      <c r="AN32" s="18"/>
      <c r="AO32" s="3"/>
      <c r="AP32" s="2"/>
      <c r="AQ32" s="289" t="s">
        <v>12</v>
      </c>
      <c r="AR32" s="290"/>
      <c r="AS32" s="3"/>
      <c r="AT32" s="284"/>
      <c r="AU32" s="287"/>
    </row>
    <row r="33" spans="1:47" ht="13.5" customHeight="1" hidden="1" outlineLevel="1" thickBot="1">
      <c r="A33" s="299"/>
      <c r="B33" s="374"/>
      <c r="C33" s="280">
        <f>IF(C31="","",C31/E31)</f>
      </c>
      <c r="D33" s="280"/>
      <c r="E33" s="277"/>
      <c r="F33" s="278"/>
      <c r="G33" s="23"/>
      <c r="H33" s="280">
        <f>IF(H31="","",H31/J31)</f>
      </c>
      <c r="I33" s="280"/>
      <c r="J33" s="277"/>
      <c r="K33" s="278"/>
      <c r="L33" s="23"/>
      <c r="M33" s="279">
        <f>IF(M31="","",M31/O31)</f>
      </c>
      <c r="N33" s="280"/>
      <c r="O33" s="277"/>
      <c r="P33" s="278"/>
      <c r="Q33" s="23"/>
      <c r="R33" s="279"/>
      <c r="S33" s="280"/>
      <c r="T33" s="277"/>
      <c r="U33" s="278"/>
      <c r="V33" s="23"/>
      <c r="W33" s="279">
        <f>IF(W31="","",W31/Y31)</f>
      </c>
      <c r="X33" s="280"/>
      <c r="Y33" s="277"/>
      <c r="Z33" s="278"/>
      <c r="AA33" s="23"/>
      <c r="AB33" s="263"/>
      <c r="AC33" s="264"/>
      <c r="AD33" s="265"/>
      <c r="AE33" s="266"/>
      <c r="AF33" s="23"/>
      <c r="AG33" s="279">
        <f>IF(AG31="","",AG31/AI31)</f>
      </c>
      <c r="AH33" s="280"/>
      <c r="AI33" s="277"/>
      <c r="AJ33" s="278"/>
      <c r="AK33" s="23"/>
      <c r="AL33" s="279">
        <f>IF(AL31="","",AL31/AN31)</f>
      </c>
      <c r="AM33" s="280"/>
      <c r="AN33" s="277"/>
      <c r="AO33" s="278"/>
      <c r="AP33" s="267">
        <f>IF(AP31=0,"",AP31/AR31)</f>
      </c>
      <c r="AQ33" s="268"/>
      <c r="AR33" s="260">
        <f>MAX(E33,Y33,T33,O33,J33,AD33,AI33,AN33)</f>
        <v>0</v>
      </c>
      <c r="AS33" s="262"/>
      <c r="AT33" s="285"/>
      <c r="AU33" s="288"/>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28" t="str">
        <f>AG10</f>
        <v>LUDGER Christophe</v>
      </c>
      <c r="B35" s="372" t="str">
        <f>VLOOKUP(A35,Licencié!$A$2:$C$234,2,FALSE)</f>
        <v>018741V</v>
      </c>
      <c r="C35" s="261"/>
      <c r="D35" s="261"/>
      <c r="E35" s="260"/>
      <c r="F35" s="262"/>
      <c r="G35" s="22"/>
      <c r="H35" s="261"/>
      <c r="I35" s="261"/>
      <c r="J35" s="260"/>
      <c r="K35" s="262"/>
      <c r="L35" s="22"/>
      <c r="M35" s="260"/>
      <c r="N35" s="261"/>
      <c r="O35" s="260"/>
      <c r="P35" s="262"/>
      <c r="Q35" s="22"/>
      <c r="R35" s="260"/>
      <c r="S35" s="261"/>
      <c r="T35" s="260"/>
      <c r="U35" s="262"/>
      <c r="V35" s="22"/>
      <c r="W35" s="260"/>
      <c r="X35" s="261"/>
      <c r="Y35" s="260"/>
      <c r="Z35" s="262"/>
      <c r="AA35" s="22"/>
      <c r="AB35" s="260"/>
      <c r="AC35" s="261"/>
      <c r="AD35" s="260"/>
      <c r="AE35" s="262"/>
      <c r="AF35" s="22"/>
      <c r="AG35" s="304"/>
      <c r="AH35" s="305"/>
      <c r="AI35" s="304"/>
      <c r="AJ35" s="306"/>
      <c r="AK35" s="22"/>
      <c r="AL35" s="260"/>
      <c r="AM35" s="261"/>
      <c r="AN35" s="260"/>
      <c r="AO35" s="261"/>
      <c r="AP35" s="292">
        <f>SUM(C35,H35,M35,R35,W35,AB35,AG35,AL35)</f>
        <v>0</v>
      </c>
      <c r="AQ35" s="293"/>
      <c r="AR35" s="281">
        <f>SUM(E35,J35,O35,T35,Y35,AD35,AI35,AN35)</f>
        <v>0</v>
      </c>
      <c r="AS35" s="282"/>
      <c r="AT35" s="284">
        <v>0</v>
      </c>
      <c r="AU35" s="287"/>
    </row>
    <row r="36" spans="1:47" ht="13.5" customHeight="1" hidden="1" outlineLevel="1" thickBot="1">
      <c r="A36" s="298"/>
      <c r="B36" s="373"/>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60" t="s">
        <v>10</v>
      </c>
      <c r="AH36" s="261"/>
      <c r="AI36" s="261"/>
      <c r="AJ36" s="262"/>
      <c r="AK36" s="22"/>
      <c r="AL36" s="2"/>
      <c r="AM36" s="4" t="str">
        <f>IF(AL37="","PM",IF(AL35&gt;$AG39,"G",IF(AL35&lt;$AG39,"P","N")))</f>
        <v>PM</v>
      </c>
      <c r="AN36" s="18"/>
      <c r="AO36" s="32"/>
      <c r="AP36" s="2"/>
      <c r="AQ36" s="289" t="s">
        <v>12</v>
      </c>
      <c r="AR36" s="290"/>
      <c r="AS36" s="3"/>
      <c r="AT36" s="284"/>
      <c r="AU36" s="287"/>
    </row>
    <row r="37" spans="1:47" ht="13.5" customHeight="1" hidden="1" outlineLevel="1" thickBot="1">
      <c r="A37" s="329"/>
      <c r="B37" s="374"/>
      <c r="C37" s="268">
        <f>IF(C35="","",C35/E35)</f>
      </c>
      <c r="D37" s="268"/>
      <c r="E37" s="260"/>
      <c r="F37" s="262"/>
      <c r="G37" s="22"/>
      <c r="H37" s="268">
        <f>IF(H35="","",H35/J35)</f>
      </c>
      <c r="I37" s="268"/>
      <c r="J37" s="260"/>
      <c r="K37" s="262"/>
      <c r="L37" s="22"/>
      <c r="M37" s="267">
        <f>IF(M35="","",M35/O35)</f>
      </c>
      <c r="N37" s="268"/>
      <c r="O37" s="260"/>
      <c r="P37" s="262"/>
      <c r="Q37" s="22"/>
      <c r="R37" s="267">
        <f>IF(R35="","",R35/T35)</f>
      </c>
      <c r="S37" s="268"/>
      <c r="T37" s="260"/>
      <c r="U37" s="262"/>
      <c r="V37" s="22"/>
      <c r="W37" s="267">
        <f>IF(W35="","",W35/Y35)</f>
      </c>
      <c r="X37" s="268"/>
      <c r="Y37" s="260"/>
      <c r="Z37" s="262"/>
      <c r="AA37" s="22"/>
      <c r="AB37" s="267">
        <f>IF(AB35="","",AB35/AD35)</f>
      </c>
      <c r="AC37" s="268"/>
      <c r="AD37" s="260"/>
      <c r="AE37" s="262"/>
      <c r="AF37" s="22"/>
      <c r="AG37" s="307"/>
      <c r="AH37" s="308"/>
      <c r="AI37" s="304"/>
      <c r="AJ37" s="306"/>
      <c r="AK37" s="22"/>
      <c r="AL37" s="267">
        <f>IF(AL35="","",AL35/AN35)</f>
      </c>
      <c r="AM37" s="268"/>
      <c r="AN37" s="260"/>
      <c r="AO37" s="261"/>
      <c r="AP37" s="279">
        <f>IF(AP35=0,"",AP35/AR35)</f>
      </c>
      <c r="AQ37" s="315"/>
      <c r="AR37" s="277">
        <f>MAX(E37,Y37,T37,O37,J37,AD37,AI37,AN37)</f>
        <v>0</v>
      </c>
      <c r="AS37" s="278"/>
      <c r="AT37" s="284"/>
      <c r="AU37" s="287"/>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297" t="str">
        <f>AL10</f>
        <v>POUX Daniel</v>
      </c>
      <c r="B39" s="372" t="str">
        <f>VLOOKUP(A39,Licencié!$A$2:$C$234,2,FALSE)</f>
        <v>018262K</v>
      </c>
      <c r="C39" s="291"/>
      <c r="D39" s="291"/>
      <c r="E39" s="281"/>
      <c r="F39" s="282"/>
      <c r="G39" s="31"/>
      <c r="H39" s="291"/>
      <c r="I39" s="291"/>
      <c r="J39" s="281"/>
      <c r="K39" s="282"/>
      <c r="L39" s="31"/>
      <c r="M39" s="281"/>
      <c r="N39" s="291"/>
      <c r="O39" s="281"/>
      <c r="P39" s="282"/>
      <c r="Q39" s="31"/>
      <c r="R39" s="281"/>
      <c r="S39" s="291"/>
      <c r="T39" s="281"/>
      <c r="U39" s="282"/>
      <c r="V39" s="31"/>
      <c r="W39" s="281"/>
      <c r="X39" s="291"/>
      <c r="Y39" s="281"/>
      <c r="Z39" s="282"/>
      <c r="AA39" s="31"/>
      <c r="AB39" s="281"/>
      <c r="AC39" s="291"/>
      <c r="AD39" s="281"/>
      <c r="AE39" s="282"/>
      <c r="AF39" s="31"/>
      <c r="AG39" s="281"/>
      <c r="AH39" s="291"/>
      <c r="AI39" s="281"/>
      <c r="AJ39" s="282"/>
      <c r="AK39" s="31"/>
      <c r="AL39" s="294"/>
      <c r="AM39" s="295"/>
      <c r="AN39" s="294">
        <v>3</v>
      </c>
      <c r="AO39" s="296"/>
      <c r="AP39" s="292">
        <f>SUM(C39,H39,M39,R39,W39,AB39,AG39,AL39)</f>
        <v>0</v>
      </c>
      <c r="AQ39" s="293"/>
      <c r="AR39" s="281">
        <f>SUM(E39,J39,O39,T39,Y39,AD39,AI39,AN39)</f>
        <v>3</v>
      </c>
      <c r="AS39" s="282"/>
      <c r="AT39" s="283">
        <v>0</v>
      </c>
      <c r="AU39" s="286"/>
    </row>
    <row r="40" spans="1:47" ht="13.5" customHeight="1" hidden="1" outlineLevel="1" thickBot="1">
      <c r="A40" s="298"/>
      <c r="B40" s="373"/>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60" t="s">
        <v>10</v>
      </c>
      <c r="AM40" s="261"/>
      <c r="AN40" s="261"/>
      <c r="AO40" s="262"/>
      <c r="AP40" s="2"/>
      <c r="AQ40" s="289" t="s">
        <v>12</v>
      </c>
      <c r="AR40" s="290"/>
      <c r="AS40" s="3"/>
      <c r="AT40" s="284"/>
      <c r="AU40" s="287"/>
    </row>
    <row r="41" spans="1:47" ht="13.5" customHeight="1" hidden="1" outlineLevel="1" thickBot="1">
      <c r="A41" s="299"/>
      <c r="B41" s="374"/>
      <c r="C41" s="280">
        <f>IF(C39="","",C39/E39)</f>
      </c>
      <c r="D41" s="280"/>
      <c r="E41" s="277"/>
      <c r="F41" s="278"/>
      <c r="G41" s="23"/>
      <c r="H41" s="280">
        <f>IF(H39="","",H39/J39)</f>
      </c>
      <c r="I41" s="280"/>
      <c r="J41" s="277"/>
      <c r="K41" s="278"/>
      <c r="L41" s="23"/>
      <c r="M41" s="279">
        <f>IF(M39="","",M39/O39)</f>
      </c>
      <c r="N41" s="280"/>
      <c r="O41" s="277"/>
      <c r="P41" s="278"/>
      <c r="Q41" s="23"/>
      <c r="R41" s="279">
        <f>IF(R39="","",R39/T39)</f>
      </c>
      <c r="S41" s="280"/>
      <c r="T41" s="277"/>
      <c r="U41" s="278"/>
      <c r="V41" s="23"/>
      <c r="W41" s="279">
        <f>IF(W39="","",W39/Y39)</f>
      </c>
      <c r="X41" s="280"/>
      <c r="Y41" s="277"/>
      <c r="Z41" s="278"/>
      <c r="AA41" s="23"/>
      <c r="AB41" s="279">
        <f>IF(AB39="","",AB39/AD39)</f>
      </c>
      <c r="AC41" s="280"/>
      <c r="AD41" s="277"/>
      <c r="AE41" s="278"/>
      <c r="AF41" s="23"/>
      <c r="AG41" s="279">
        <f>IF(AG39="","",AG39/AI39)</f>
      </c>
      <c r="AH41" s="280"/>
      <c r="AI41" s="277"/>
      <c r="AJ41" s="278"/>
      <c r="AK41" s="23"/>
      <c r="AL41" s="263"/>
      <c r="AM41" s="264"/>
      <c r="AN41" s="265"/>
      <c r="AO41" s="266"/>
      <c r="AP41" s="279">
        <f>IF(AP39=0,"",AP39/AR39)</f>
      </c>
      <c r="AQ41" s="280"/>
      <c r="AR41" s="277">
        <f>MAX(E41,Y41,T41,O41,J41,AD41,AI41,AN41)</f>
        <v>0</v>
      </c>
      <c r="AS41" s="278"/>
      <c r="AT41" s="285"/>
      <c r="AU41" s="288"/>
    </row>
    <row r="42" ht="12.75" collapsed="1">
      <c r="AQ42" t="s">
        <v>12</v>
      </c>
    </row>
    <row r="43" spans="1:47" ht="12.75">
      <c r="A43" s="223" t="s">
        <v>11</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row>
    <row r="44" spans="1:47" ht="12.75">
      <c r="A44" s="223"/>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row>
    <row r="45" spans="1:47" ht="12.75">
      <c r="A45" s="223"/>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row>
    <row r="46" spans="1:47" ht="12.75">
      <c r="A46" s="223"/>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row>
    <row r="47" spans="1:47" ht="12.75">
      <c r="A47" s="223"/>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row>
  </sheetData>
  <sheetProtection/>
  <mergeCells count="373">
    <mergeCell ref="B27:B29"/>
    <mergeCell ref="B31:B33"/>
    <mergeCell ref="B35:B37"/>
    <mergeCell ref="B39:B41"/>
    <mergeCell ref="B11:B13"/>
    <mergeCell ref="B15:B17"/>
    <mergeCell ref="B19:B21"/>
    <mergeCell ref="B23:B25"/>
    <mergeCell ref="AO1:AQ1"/>
    <mergeCell ref="AR1:AU1"/>
    <mergeCell ref="S1:X1"/>
    <mergeCell ref="Y1:Z1"/>
    <mergeCell ref="AC1:AF1"/>
    <mergeCell ref="AG1:AM1"/>
    <mergeCell ref="A1:E1"/>
    <mergeCell ref="F1:H1"/>
    <mergeCell ref="J1:M1"/>
    <mergeCell ref="N1:P1"/>
    <mergeCell ref="AG20:AJ20"/>
    <mergeCell ref="W15:X15"/>
    <mergeCell ref="M20:P20"/>
    <mergeCell ref="R15:S15"/>
    <mergeCell ref="T15:U15"/>
    <mergeCell ref="T17:U17"/>
    <mergeCell ref="R17:S17"/>
    <mergeCell ref="AB19:AC19"/>
    <mergeCell ref="AD19:AE19"/>
    <mergeCell ref="AB15:AC15"/>
    <mergeCell ref="AB21:AC21"/>
    <mergeCell ref="P8:AC8"/>
    <mergeCell ref="W12:Z12"/>
    <mergeCell ref="AB16:AE16"/>
    <mergeCell ref="AD21:AE21"/>
    <mergeCell ref="AB10:AE10"/>
    <mergeCell ref="AB11:AC11"/>
    <mergeCell ref="AD11:AE11"/>
    <mergeCell ref="AB13:AC13"/>
    <mergeCell ref="AD13:AE13"/>
    <mergeCell ref="AB25:AC25"/>
    <mergeCell ref="AD25:AE25"/>
    <mergeCell ref="AL24:AO24"/>
    <mergeCell ref="AD23:AE23"/>
    <mergeCell ref="AB23:AC23"/>
    <mergeCell ref="AG25:AH25"/>
    <mergeCell ref="AI25:AJ25"/>
    <mergeCell ref="AL25:AM25"/>
    <mergeCell ref="AN25:AO25"/>
    <mergeCell ref="AL23:AM23"/>
    <mergeCell ref="AB32:AE32"/>
    <mergeCell ref="AD31:AE31"/>
    <mergeCell ref="AB27:AC27"/>
    <mergeCell ref="AD27:AE27"/>
    <mergeCell ref="AB29:AC29"/>
    <mergeCell ref="AD29:AE29"/>
    <mergeCell ref="AD33:AE33"/>
    <mergeCell ref="AG33:AH33"/>
    <mergeCell ref="AI33:AJ33"/>
    <mergeCell ref="AP33:AQ33"/>
    <mergeCell ref="AL33:AM33"/>
    <mergeCell ref="AN33:AO33"/>
    <mergeCell ref="T33:U33"/>
    <mergeCell ref="W33:X33"/>
    <mergeCell ref="Y33:Z33"/>
    <mergeCell ref="AB33:AC33"/>
    <mergeCell ref="J33:K33"/>
    <mergeCell ref="M33:N33"/>
    <mergeCell ref="O33:P33"/>
    <mergeCell ref="R33:S33"/>
    <mergeCell ref="AR31:AS31"/>
    <mergeCell ref="AT31:AT33"/>
    <mergeCell ref="AU31:AU33"/>
    <mergeCell ref="AQ32:AR32"/>
    <mergeCell ref="AR33:AS33"/>
    <mergeCell ref="AG31:AH31"/>
    <mergeCell ref="AI31:AJ31"/>
    <mergeCell ref="AP31:AQ31"/>
    <mergeCell ref="T31:U31"/>
    <mergeCell ref="W31:X31"/>
    <mergeCell ref="Y31:Z31"/>
    <mergeCell ref="AB31:AC31"/>
    <mergeCell ref="AL31:AM31"/>
    <mergeCell ref="AN31:AO31"/>
    <mergeCell ref="J31:K31"/>
    <mergeCell ref="M31:N31"/>
    <mergeCell ref="O31:P31"/>
    <mergeCell ref="R31:S31"/>
    <mergeCell ref="A31:A33"/>
    <mergeCell ref="C31:D31"/>
    <mergeCell ref="E31:F31"/>
    <mergeCell ref="H31:I31"/>
    <mergeCell ref="C33:D33"/>
    <mergeCell ref="E33:F33"/>
    <mergeCell ref="H33:I33"/>
    <mergeCell ref="AB35:AC35"/>
    <mergeCell ref="AD35:AE35"/>
    <mergeCell ref="AB37:AC37"/>
    <mergeCell ref="AD37:AE37"/>
    <mergeCell ref="AD15:AE15"/>
    <mergeCell ref="AB17:AC17"/>
    <mergeCell ref="AD17:AE17"/>
    <mergeCell ref="AP6:AQ6"/>
    <mergeCell ref="AP15:AQ15"/>
    <mergeCell ref="AP11:AQ11"/>
    <mergeCell ref="AL11:AM11"/>
    <mergeCell ref="AN11:AO11"/>
    <mergeCell ref="AL13:AM13"/>
    <mergeCell ref="AN13:AO13"/>
    <mergeCell ref="AR6:AS6"/>
    <mergeCell ref="AQ7:AR7"/>
    <mergeCell ref="AP8:AQ8"/>
    <mergeCell ref="AR8:AS8"/>
    <mergeCell ref="AQ24:AR24"/>
    <mergeCell ref="AQ28:AR28"/>
    <mergeCell ref="AP19:AQ19"/>
    <mergeCell ref="AR19:AS19"/>
    <mergeCell ref="AP21:AQ21"/>
    <mergeCell ref="AR21:AS21"/>
    <mergeCell ref="AP23:AQ23"/>
    <mergeCell ref="AR23:AS23"/>
    <mergeCell ref="AR25:AS25"/>
    <mergeCell ref="C10:F10"/>
    <mergeCell ref="H10:K10"/>
    <mergeCell ref="M10:P10"/>
    <mergeCell ref="R10:U10"/>
    <mergeCell ref="W10:Z10"/>
    <mergeCell ref="AP10:AS10"/>
    <mergeCell ref="AG10:AJ10"/>
    <mergeCell ref="H5:K5"/>
    <mergeCell ref="AP5:AS5"/>
    <mergeCell ref="AL10:AO10"/>
    <mergeCell ref="H6:I6"/>
    <mergeCell ref="J6:K6"/>
    <mergeCell ref="H8:I8"/>
    <mergeCell ref="J8:K8"/>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11:A13"/>
    <mergeCell ref="A19:A21"/>
    <mergeCell ref="AU19:AU21"/>
    <mergeCell ref="C27:D27"/>
    <mergeCell ref="E27:F27"/>
    <mergeCell ref="H19:I19"/>
    <mergeCell ref="J19:K19"/>
    <mergeCell ref="H23:I23"/>
    <mergeCell ref="J23:K23"/>
    <mergeCell ref="J25:K25"/>
    <mergeCell ref="AT19:AT21"/>
    <mergeCell ref="AU23:AU25"/>
    <mergeCell ref="E21:F21"/>
    <mergeCell ref="C23:D23"/>
    <mergeCell ref="E23:F23"/>
    <mergeCell ref="E25:F25"/>
    <mergeCell ref="C25:D25"/>
    <mergeCell ref="J21:K21"/>
    <mergeCell ref="H21:I21"/>
    <mergeCell ref="AT23:AT25"/>
    <mergeCell ref="H25:I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J37:K37"/>
    <mergeCell ref="H37:I37"/>
    <mergeCell ref="M11:N11"/>
    <mergeCell ref="O11:P11"/>
    <mergeCell ref="O13:P13"/>
    <mergeCell ref="M13:N13"/>
    <mergeCell ref="M15:N15"/>
    <mergeCell ref="O15:P15"/>
    <mergeCell ref="M17:N17"/>
    <mergeCell ref="O17:P17"/>
    <mergeCell ref="M35:N35"/>
    <mergeCell ref="O35:P35"/>
    <mergeCell ref="O37:P37"/>
    <mergeCell ref="M37:N37"/>
    <mergeCell ref="R19:S19"/>
    <mergeCell ref="T19:U19"/>
    <mergeCell ref="T21:U21"/>
    <mergeCell ref="R21:S21"/>
    <mergeCell ref="R27:S27"/>
    <mergeCell ref="T27:U27"/>
    <mergeCell ref="T29:U29"/>
    <mergeCell ref="R29:S29"/>
    <mergeCell ref="R35:S35"/>
    <mergeCell ref="T35:U35"/>
    <mergeCell ref="T37:U37"/>
    <mergeCell ref="R37:S37"/>
    <mergeCell ref="Y15:Z15"/>
    <mergeCell ref="Y17:Z17"/>
    <mergeCell ref="W17:X17"/>
    <mergeCell ref="W19:X19"/>
    <mergeCell ref="Y19:Z19"/>
    <mergeCell ref="Y21:Z21"/>
    <mergeCell ref="W21:X21"/>
    <mergeCell ref="W23:X23"/>
    <mergeCell ref="Y23:Z23"/>
    <mergeCell ref="Y25:Z25"/>
    <mergeCell ref="W25:X25"/>
    <mergeCell ref="W35:X35"/>
    <mergeCell ref="Y35:Z35"/>
    <mergeCell ref="W27:X27"/>
    <mergeCell ref="Y27:Z27"/>
    <mergeCell ref="W29:X29"/>
    <mergeCell ref="Y29:Z29"/>
    <mergeCell ref="W28:Z28"/>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R11:AS11"/>
    <mergeCell ref="AP13:AQ13"/>
    <mergeCell ref="AR13:AS13"/>
    <mergeCell ref="AP27:AQ27"/>
    <mergeCell ref="AR27:AS27"/>
    <mergeCell ref="AR15:AS15"/>
    <mergeCell ref="AP17:AQ17"/>
    <mergeCell ref="AR17:AS17"/>
    <mergeCell ref="AQ16:AR16"/>
    <mergeCell ref="AQ20:AR20"/>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N19:AO19"/>
    <mergeCell ref="AL21:AM21"/>
    <mergeCell ref="AN21:AO21"/>
    <mergeCell ref="AL15:AM15"/>
    <mergeCell ref="AN15:AO15"/>
    <mergeCell ref="AL17:AM17"/>
    <mergeCell ref="AN17:AO17"/>
    <mergeCell ref="A4:B7"/>
    <mergeCell ref="AN23:AO23"/>
    <mergeCell ref="AL40:AO40"/>
    <mergeCell ref="AL41:AM41"/>
    <mergeCell ref="AN41:AO41"/>
    <mergeCell ref="AL35:AM35"/>
    <mergeCell ref="AN35:AO35"/>
    <mergeCell ref="AL37:AM37"/>
    <mergeCell ref="AN37:AO37"/>
    <mergeCell ref="AL19:AM19"/>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3" t="s">
        <v>474</v>
      </c>
      <c r="B236" s="55" t="s">
        <v>110</v>
      </c>
      <c r="C236" s="57" t="s">
        <v>56</v>
      </c>
    </row>
    <row r="237" spans="1:3" ht="15.75">
      <c r="A237" s="52" t="s">
        <v>501</v>
      </c>
      <c r="B237" s="54" t="s">
        <v>54</v>
      </c>
      <c r="C237" s="56" t="s">
        <v>25</v>
      </c>
    </row>
    <row r="238" spans="1:3" ht="15.75">
      <c r="A238" s="52" t="s">
        <v>475</v>
      </c>
      <c r="B238" s="54" t="s">
        <v>271</v>
      </c>
      <c r="C238" s="56" t="s">
        <v>234</v>
      </c>
    </row>
    <row r="239" spans="1:3" ht="15.75">
      <c r="A239" s="52" t="s">
        <v>476</v>
      </c>
      <c r="B239" s="54" t="s">
        <v>165</v>
      </c>
      <c r="C239" s="56" t="s">
        <v>140</v>
      </c>
    </row>
    <row r="240" spans="1:3" ht="15.75">
      <c r="A240" s="53" t="s">
        <v>477</v>
      </c>
      <c r="B240" s="55" t="s">
        <v>138</v>
      </c>
      <c r="C240" s="57" t="s">
        <v>18</v>
      </c>
    </row>
    <row r="241" spans="1:3" ht="15.75">
      <c r="A241" s="52" t="s">
        <v>478</v>
      </c>
      <c r="B241" s="54" t="s">
        <v>111</v>
      </c>
      <c r="C241" s="56" t="s">
        <v>56</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compaq</cp:lastModifiedBy>
  <cp:lastPrinted>2005-12-27T21:47:16Z</cp:lastPrinted>
  <dcterms:created xsi:type="dcterms:W3CDTF">2005-01-30T11:21:17Z</dcterms:created>
  <dcterms:modified xsi:type="dcterms:W3CDTF">2007-03-25T10:38:09Z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y fmtid="{D5CDD505-2E9C-101B-9397-08002B2CF9AE}" pid="7" name="_ReviewingToolsShownOnce">
    <vt:lpwstr/>
  </property>
</Properties>
</file>